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1775"/>
  </bookViews>
  <sheets>
    <sheet name="отправлено в ДАРЕМ (испр.31.05)" sheetId="3" r:id="rId1"/>
    <sheet name=" отчет по экономии для сервиса" sheetId="5" state="hidden" r:id="rId2"/>
    <sheet name=" отчет по экономии для Дарем" sheetId="6" state="hidden" r:id="rId3"/>
    <sheet name="отправлено в ДАРЕМ" sheetId="2" state="hidden" r:id="rId4"/>
  </sheets>
  <definedNames>
    <definedName name="_xlnm.Print_Titles" localSheetId="3">'отправлено в ДАРЕМ'!$4:$7</definedName>
    <definedName name="_xlnm.Print_Titles" localSheetId="0">'отправлено в ДАРЕМ (испр.31.05)'!$4:$7</definedName>
    <definedName name="_xlnm.Print_Area" localSheetId="3">'отправлено в ДАРЕМ'!$A$1:$Z$172</definedName>
    <definedName name="_xlnm.Print_Area" localSheetId="0">'отправлено в ДАРЕМ (испр.31.05)'!$A$1:$Z$167</definedName>
  </definedNames>
  <calcPr calcId="145621"/>
</workbook>
</file>

<file path=xl/calcChain.xml><?xml version="1.0" encoding="utf-8"?>
<calcChain xmlns="http://schemas.openxmlformats.org/spreadsheetml/2006/main">
  <c r="D12" i="6" l="1"/>
  <c r="D4" i="6"/>
  <c r="D3" i="6"/>
  <c r="C12" i="6"/>
  <c r="C14" i="5"/>
  <c r="B14" i="5"/>
  <c r="K114" i="3" l="1"/>
  <c r="J110" i="3"/>
  <c r="J73" i="3" s="1"/>
  <c r="K153" i="3"/>
  <c r="K152" i="3"/>
  <c r="K151" i="3"/>
  <c r="J150" i="3"/>
  <c r="K148" i="3"/>
  <c r="K147" i="3"/>
  <c r="K146" i="3"/>
  <c r="K145" i="3"/>
  <c r="K144" i="3"/>
  <c r="K143" i="3"/>
  <c r="J142" i="3"/>
  <c r="I142" i="3"/>
  <c r="K141" i="3"/>
  <c r="K140" i="3"/>
  <c r="K139" i="3"/>
  <c r="K138" i="3"/>
  <c r="J137" i="3"/>
  <c r="I137" i="3"/>
  <c r="K135" i="3"/>
  <c r="K134" i="3"/>
  <c r="J133" i="3"/>
  <c r="I133" i="3"/>
  <c r="K131" i="3"/>
  <c r="K130" i="3"/>
  <c r="K129" i="3"/>
  <c r="K128" i="3"/>
  <c r="K127" i="3"/>
  <c r="K126" i="3"/>
  <c r="J125" i="3"/>
  <c r="I125" i="3"/>
  <c r="K125" i="3" s="1"/>
  <c r="K123" i="3"/>
  <c r="K122" i="3"/>
  <c r="K121" i="3"/>
  <c r="K120" i="3"/>
  <c r="K119" i="3"/>
  <c r="K118" i="3"/>
  <c r="K117" i="3"/>
  <c r="J116" i="3"/>
  <c r="I116" i="3"/>
  <c r="K113" i="3"/>
  <c r="K112" i="3"/>
  <c r="K111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I73" i="3"/>
  <c r="K72" i="3"/>
  <c r="K71" i="3"/>
  <c r="K70" i="3"/>
  <c r="K69" i="3"/>
  <c r="K68" i="3"/>
  <c r="J67" i="3"/>
  <c r="I67" i="3"/>
  <c r="K65" i="3"/>
  <c r="K64" i="3"/>
  <c r="K63" i="3"/>
  <c r="J62" i="3"/>
  <c r="I62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J42" i="3"/>
  <c r="K42" i="3" s="1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I24" i="3"/>
  <c r="K22" i="3"/>
  <c r="K20" i="3"/>
  <c r="K19" i="3"/>
  <c r="K18" i="3"/>
  <c r="K16" i="3"/>
  <c r="K15" i="3"/>
  <c r="K13" i="3"/>
  <c r="J12" i="3"/>
  <c r="I12" i="3"/>
  <c r="K67" i="3" l="1"/>
  <c r="K133" i="3"/>
  <c r="K137" i="3"/>
  <c r="K12" i="3"/>
  <c r="K142" i="3"/>
  <c r="K62" i="3"/>
  <c r="K116" i="3"/>
  <c r="I8" i="3"/>
  <c r="K150" i="3"/>
  <c r="J24" i="3"/>
  <c r="K110" i="3"/>
  <c r="K73" i="3" s="1"/>
  <c r="K152" i="2"/>
  <c r="K153" i="2"/>
  <c r="K154" i="2"/>
  <c r="K155" i="2"/>
  <c r="K157" i="2"/>
  <c r="K158" i="2"/>
  <c r="J8" i="3" l="1"/>
  <c r="M8" i="3" s="1"/>
  <c r="K24" i="3"/>
  <c r="K8" i="3" s="1"/>
  <c r="J110" i="2"/>
  <c r="I8" i="2" l="1"/>
  <c r="J42" i="2"/>
  <c r="J73" i="2" l="1"/>
  <c r="J151" i="2"/>
  <c r="K114" i="2" l="1"/>
  <c r="K115" i="2"/>
  <c r="I73" i="2"/>
  <c r="K118" i="2"/>
  <c r="K119" i="2"/>
  <c r="K120" i="2"/>
  <c r="K121" i="2"/>
  <c r="K122" i="2"/>
  <c r="K123" i="2"/>
  <c r="K124" i="2"/>
  <c r="K127" i="2"/>
  <c r="K128" i="2"/>
  <c r="K129" i="2"/>
  <c r="K130" i="2"/>
  <c r="K131" i="2"/>
  <c r="K132" i="2"/>
  <c r="K135" i="2"/>
  <c r="K136" i="2"/>
  <c r="K139" i="2"/>
  <c r="K140" i="2"/>
  <c r="K141" i="2"/>
  <c r="K142" i="2"/>
  <c r="K146" i="2"/>
  <c r="K144" i="2"/>
  <c r="K145" i="2"/>
  <c r="K147" i="2"/>
  <c r="K149" i="2"/>
  <c r="K148" i="2"/>
  <c r="K110" i="2"/>
  <c r="K112" i="2"/>
  <c r="K111" i="2"/>
  <c r="K113" i="2"/>
  <c r="K68" i="2"/>
  <c r="K69" i="2"/>
  <c r="K70" i="2"/>
  <c r="K71" i="2"/>
  <c r="K72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51" i="2" l="1"/>
  <c r="K73" i="2"/>
  <c r="J143" i="2"/>
  <c r="I143" i="2"/>
  <c r="J138" i="2"/>
  <c r="I138" i="2"/>
  <c r="J134" i="2"/>
  <c r="I134" i="2"/>
  <c r="J126" i="2"/>
  <c r="I126" i="2"/>
  <c r="J117" i="2"/>
  <c r="I117" i="2"/>
  <c r="K64" i="2"/>
  <c r="K65" i="2"/>
  <c r="K63" i="2"/>
  <c r="J62" i="2"/>
  <c r="I62" i="2"/>
  <c r="K126" i="2" l="1"/>
  <c r="K134" i="2"/>
  <c r="K138" i="2"/>
  <c r="K62" i="2"/>
  <c r="K143" i="2"/>
  <c r="K117" i="2"/>
  <c r="K38" i="2" l="1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60" i="2"/>
  <c r="K57" i="2"/>
  <c r="K58" i="2"/>
  <c r="K59" i="2"/>
  <c r="K56" i="2"/>
  <c r="J67" i="2" l="1"/>
  <c r="I67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J24" i="2"/>
  <c r="J8" i="2" s="1"/>
  <c r="M8" i="2" s="1"/>
  <c r="I24" i="2"/>
  <c r="K22" i="2"/>
  <c r="K20" i="2"/>
  <c r="K19" i="2"/>
  <c r="K18" i="2"/>
  <c r="K16" i="2"/>
  <c r="K15" i="2"/>
  <c r="K13" i="2"/>
  <c r="J12" i="2"/>
  <c r="I12" i="2"/>
  <c r="K67" i="2" l="1"/>
  <c r="K24" i="2"/>
  <c r="K8" i="2" s="1"/>
  <c r="K12" i="2"/>
</calcChain>
</file>

<file path=xl/sharedStrings.xml><?xml version="1.0" encoding="utf-8"?>
<sst xmlns="http://schemas.openxmlformats.org/spreadsheetml/2006/main" count="1000" uniqueCount="525">
  <si>
    <t>№ п/п</t>
  </si>
  <si>
    <t>Заемные средства</t>
  </si>
  <si>
    <t>Бюджетные средства</t>
  </si>
  <si>
    <t>Количество в натуральных показателях</t>
  </si>
  <si>
    <t>Сумма инвестиционной программы (проекты), тыс. тенге</t>
  </si>
  <si>
    <t>план</t>
  </si>
  <si>
    <t>факт</t>
  </si>
  <si>
    <t>Собственные средства</t>
  </si>
  <si>
    <t>Наименование мероприятий</t>
  </si>
  <si>
    <t>1.1</t>
  </si>
  <si>
    <t>1.</t>
  </si>
  <si>
    <t>Реконструкция электросетей с разукрупнением, в том числе:</t>
  </si>
  <si>
    <t>Есильский район</t>
  </si>
  <si>
    <t>Установка ячейки 10 кВ в ТП-1580 с установка резервное питантие в КТП-1437, КТП-1436,КТП-1435</t>
  </si>
  <si>
    <t>Сарыаркинский район</t>
  </si>
  <si>
    <t>Алматинский район</t>
  </si>
  <si>
    <t>Установка ячеек КСО-2-10 в РП-93- 3 шт. РП-93 - ТП-332, РП-93 - РП-18, РП-93 - ТП-1102.</t>
  </si>
  <si>
    <t>1.2</t>
  </si>
  <si>
    <t>1.5</t>
  </si>
  <si>
    <t>1.6</t>
  </si>
  <si>
    <t>1.7</t>
  </si>
  <si>
    <t>шт</t>
  </si>
  <si>
    <t>Раздел 1</t>
  </si>
  <si>
    <t>Раздел 2</t>
  </si>
  <si>
    <t>Замена устаревшего оборудования, в том числе:</t>
  </si>
  <si>
    <t>Установка ШРС у КТП - (АРЭС-5шт.,СРЭС-12шт., ЕРЭС - 26шт. - у жилых домов)</t>
  </si>
  <si>
    <t>Замена КЛ-0,4кВ</t>
  </si>
  <si>
    <t xml:space="preserve">Закуп и замена  трансформатора ТМ-250 кВА для ПС Западная </t>
  </si>
  <si>
    <t>Закуп ваккумного выключателя ВВ-10кВ ПС "Караоткель"</t>
  </si>
  <si>
    <t>Закуп трансформаторов напряжения 10 кВ (ЗНОЛП-10) на ПС 110-10 кВ</t>
  </si>
  <si>
    <t>Закуп трансформаторов тока типа ТЛШ-10-1 УЗ; 1500/5/5/5 для замены на вводных ячейках ПС "Новая"</t>
  </si>
  <si>
    <t>Узел крепления с двумя гайками КГП-16-3</t>
  </si>
  <si>
    <t>Подвесная арматура (СК, ПРТ, ПРВ, ПТМ, СР,ПГН, КГП-7-2Б, ПРТ, У2)</t>
  </si>
  <si>
    <t>Натяжная прессуемая арматура (НАС-450)</t>
  </si>
  <si>
    <t>Опора У220-2 с фундаментом</t>
  </si>
  <si>
    <t>Закуп  трансформатора собственных нужд (ТМ 10/0,4 кВ-250 кВА) на ПС "Восточная"</t>
  </si>
  <si>
    <t>Комплект силовых контактных частей для выкатного элемента на 1250А</t>
  </si>
  <si>
    <t>Оборудование для работы с элегазом</t>
  </si>
  <si>
    <t>Замена аккумуляторной батареи 150А/ч (ПС "Насосная")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</si>
  <si>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</si>
  <si>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</si>
  <si>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</si>
  <si>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</si>
  <si>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</si>
  <si>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</si>
  <si>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</si>
  <si>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</si>
  <si>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</si>
  <si>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2.14</t>
  </si>
  <si>
    <t>2.15</t>
  </si>
  <si>
    <t>2.16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</si>
  <si>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</si>
  <si>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</si>
  <si>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</si>
  <si>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</si>
  <si>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</si>
  <si>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</si>
  <si>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</si>
  <si>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</si>
  <si>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</si>
  <si>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</si>
  <si>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</si>
  <si>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</si>
  <si>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</si>
  <si>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</si>
  <si>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</si>
  <si>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</si>
  <si>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</si>
  <si>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</si>
  <si>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</t>
  </si>
  <si>
    <t>компл.</t>
  </si>
  <si>
    <t>км</t>
  </si>
  <si>
    <t>Раздел 3</t>
  </si>
  <si>
    <t>Релейная защита, в том числе:</t>
  </si>
  <si>
    <t>3.1</t>
  </si>
  <si>
    <t>Терминал релейной защиты Siemens 7SJ6325 (ПС "Новая")</t>
  </si>
  <si>
    <t>3.2</t>
  </si>
  <si>
    <t>Программа расчета параметров воздушных и кабельных линий электропередач PL62W+, KL62W+" 10/0,4 кВ</t>
  </si>
  <si>
    <t>3.3</t>
  </si>
  <si>
    <t>3.</t>
  </si>
  <si>
    <t>Раздел 4</t>
  </si>
  <si>
    <t>4.1</t>
  </si>
  <si>
    <t>Внедрение АСКУЭ частного сектора и объектов АО "Астана-РЭК" с модернизацией  воздушных вводов на самонесущие изолированные провода (СИП)</t>
  </si>
  <si>
    <t>4.2</t>
  </si>
  <si>
    <t>Технический надзор по Внедрению АСКУЭ частного сектора</t>
  </si>
  <si>
    <t>4.3</t>
  </si>
  <si>
    <t>Авторский надзор по Внедрению АСКУЭ частного сектора</t>
  </si>
  <si>
    <t>Внедрение биллинговой системы расчетов потребления</t>
  </si>
  <si>
    <t>4.</t>
  </si>
  <si>
    <t>точка учета</t>
  </si>
  <si>
    <t>ед.</t>
  </si>
  <si>
    <t>Раздел 5</t>
  </si>
  <si>
    <t>Проектно-строительные работы, строительство и реконструкция объектов, в том числе:</t>
  </si>
  <si>
    <t>5.1</t>
  </si>
  <si>
    <t>5.2</t>
  </si>
  <si>
    <t>5.4</t>
  </si>
  <si>
    <t>5.5</t>
  </si>
  <si>
    <t>5.6</t>
  </si>
  <si>
    <t>5.7</t>
  </si>
  <si>
    <t>5.8</t>
  </si>
  <si>
    <t>5.9</t>
  </si>
  <si>
    <t>5.10</t>
  </si>
  <si>
    <t>5.11</t>
  </si>
  <si>
    <t>5.13</t>
  </si>
  <si>
    <t>5.14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</si>
  <si>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</si>
  <si>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</si>
  <si>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</si>
  <si>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</si>
  <si>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</si>
  <si>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</si>
  <si>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</si>
  <si>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</si>
  <si>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</si>
  <si>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</si>
  <si>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</si>
  <si>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</si>
  <si>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</si>
  <si>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</si>
  <si>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</si>
  <si>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</si>
  <si>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Проектирование КЛ-10 кВ ПС "Коктем-2" в РП-139, РП-140</t>
  </si>
  <si>
    <t>5.33</t>
  </si>
  <si>
    <t>5.34</t>
  </si>
  <si>
    <t>5.35</t>
  </si>
  <si>
    <t>5.36</t>
  </si>
  <si>
    <t>5.38</t>
  </si>
  <si>
    <t>5.39</t>
  </si>
  <si>
    <t>5.40</t>
  </si>
  <si>
    <t>Проектирование  бокса на ПС "Восточный Промрайон"</t>
  </si>
  <si>
    <t xml:space="preserve">Услуги технического надзора </t>
  </si>
  <si>
    <t>Услуги авторского надзора</t>
  </si>
  <si>
    <t>Проектирование замены кабельных линий 0,4 кВ и 10 кВ на 2017 год</t>
  </si>
  <si>
    <t>Раздел 6</t>
  </si>
  <si>
    <t>Капитальный ремонт РП,ТП,ВЛ приводящии к увеличению ОС, в том числе:</t>
  </si>
  <si>
    <t>6.1</t>
  </si>
  <si>
    <t xml:space="preserve">Капитальный ремонт ВЛ-10 кВ </t>
  </si>
  <si>
    <t>6.2</t>
  </si>
  <si>
    <t>Капитальный ремонт ВЛ-0,4 кВ</t>
  </si>
  <si>
    <t>6.3</t>
  </si>
  <si>
    <t xml:space="preserve">Капитальный ремонт РП, ТП, КТП </t>
  </si>
  <si>
    <t>6.4</t>
  </si>
  <si>
    <t>6.5</t>
  </si>
  <si>
    <t>Установка ограждения на ПС "Левобережная"</t>
  </si>
  <si>
    <t>6.6</t>
  </si>
  <si>
    <t>Монтаж ворот и ограждения ремонтно-производственной базы</t>
  </si>
  <si>
    <t>6.7</t>
  </si>
  <si>
    <t>Строительство внешнего поста охраны</t>
  </si>
  <si>
    <t>Раздел 7</t>
  </si>
  <si>
    <t>Транспорт, спецмеханизмы, в том числе:</t>
  </si>
  <si>
    <t>7.1</t>
  </si>
  <si>
    <t>Автогидроподъемник (АГП-45)</t>
  </si>
  <si>
    <t>7.3</t>
  </si>
  <si>
    <t>Снегоход</t>
  </si>
  <si>
    <t>7.4</t>
  </si>
  <si>
    <t>Автомобиль ГАЗ 2705 (цельнометалич.)</t>
  </si>
  <si>
    <t>7.5</t>
  </si>
  <si>
    <t>Автомобиль ГАЗ 27057</t>
  </si>
  <si>
    <t>7.6</t>
  </si>
  <si>
    <t>Toyota Hilux</t>
  </si>
  <si>
    <t>Раздел 8</t>
  </si>
  <si>
    <t>Телекоммуникационная система, связь и информационные системы</t>
  </si>
  <si>
    <t>8.1</t>
  </si>
  <si>
    <t xml:space="preserve">Организация Call center </t>
  </si>
  <si>
    <t>Организация системы видеоконференции</t>
  </si>
  <si>
    <t>Раздел 9</t>
  </si>
  <si>
    <t>9.1</t>
  </si>
  <si>
    <t>Светодиодные светильники (4*18-825шт.),(2*36-24шт.)</t>
  </si>
  <si>
    <t>9.2</t>
  </si>
  <si>
    <t>Конверторные обогреватели с фунцией поддержания заданной температуры в подстанциях</t>
  </si>
  <si>
    <t>9.3</t>
  </si>
  <si>
    <t>Датчики движения</t>
  </si>
  <si>
    <t>Энергосбережение, в том числе:</t>
  </si>
  <si>
    <t>Раздел 10</t>
  </si>
  <si>
    <t>10.1</t>
  </si>
  <si>
    <t>Прибор охранный "Мираж GSM-M8-03"</t>
  </si>
  <si>
    <t>10.2</t>
  </si>
  <si>
    <t xml:space="preserve">Переносная система для испытания и диагностике КЛ-10/0,4 кВ (TDS NT-60). </t>
  </si>
  <si>
    <t>10.3</t>
  </si>
  <si>
    <t>10.4</t>
  </si>
  <si>
    <t>Комплект оборудования для проверки измерительных трансформаторов напряжения 6,10,15,35 кВ</t>
  </si>
  <si>
    <t>10.5</t>
  </si>
  <si>
    <t>Терминал WRX708-R4</t>
  </si>
  <si>
    <t>10.6</t>
  </si>
  <si>
    <t>Указатель УПК-0,4М</t>
  </si>
  <si>
    <t>Инструмент кабельщика</t>
  </si>
  <si>
    <t>Разукрупнение фидеров КТП-593 (монтаж КТПН-400 кВА) от ВЛ 10 кВ ф.13 ПС "Южная"</t>
  </si>
  <si>
    <t>Строительство ВЛ -10 кВ от ПС 110/10 кВ Караоткель- РП-142 в  жилом массиве Ильинка</t>
  </si>
  <si>
    <t>Перезапитка ВЛ-10 кВ РП-9 - ТП-2172 от ПС Арман яч.5</t>
  </si>
  <si>
    <t>Разделение и разукрупнение ВЛ-10 кВ ПС Кирова ф.211 с установкой РПП</t>
  </si>
  <si>
    <t>Разделение и разукрупнение ВЛ-10кВ ПС "Кирова" ф.111,ПС Школьная ф.408 с установкой РПП</t>
  </si>
  <si>
    <t>Замена КТП на КТПН большей мощностью (КТП-952,1160 на 1000кВА, КТП-37,1970 на 630кВА)</t>
  </si>
  <si>
    <t>Замена КТП на БКТПН (КТП-713,720,1731,1715 на 630кВА)</t>
  </si>
  <si>
    <t>Замена 2-х ТП на новую БКТПН 2*400 кВА (ТП-70 и ТП-92)</t>
  </si>
  <si>
    <t>Замена оборудования  РУ 10/0,4 кВ в ТП  (5-АРЭС, №363,359-СРЭС, №1012-ЕРЭС.)</t>
  </si>
  <si>
    <t>Замена КЛ-10кВ  ПС "Коктем-2" в РП-139 , РП-140</t>
  </si>
  <si>
    <t>Замена КЛ-10 кВ РП-56 - ТП-1057  от ПС Астана</t>
  </si>
  <si>
    <t>Замена крышек колодцев с люками на  глухие бетонные плиты</t>
  </si>
  <si>
    <t>услуга</t>
  </si>
  <si>
    <t>Замена прислонных шкафов</t>
  </si>
  <si>
    <t>2.18</t>
  </si>
  <si>
    <t>7.2</t>
  </si>
  <si>
    <t>8.2</t>
  </si>
  <si>
    <t>Внедрение автоматизированной системы коммерческого учета электроэнергии, в том числе:</t>
  </si>
  <si>
    <t>5.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</si>
  <si>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</si>
  <si>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</si>
  <si>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Единица измерения </t>
  </si>
  <si>
    <t>Период предоставления услуги в рамках инвестиционной программы 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</si>
  <si>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</si>
  <si>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</si>
  <si>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факт прошлого года</t>
  </si>
  <si>
    <t>факт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</si>
  <si>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</si>
  <si>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</si>
  <si>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</si>
  <si>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</si>
  <si>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</si>
  <si>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План</t>
  </si>
  <si>
    <t>Факт</t>
  </si>
  <si>
    <t>Отклонение</t>
  </si>
  <si>
    <t>Причины отклонения</t>
  </si>
  <si>
    <t>Амортизация</t>
  </si>
  <si>
    <t>Прибыль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</si>
  <si>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</si>
  <si>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ИТОГО по инвестиционной программе за 2016г:</t>
  </si>
  <si>
    <t>с 1 января по 31 декабря 2016 года</t>
  </si>
  <si>
    <t>Информация АО "Астана-РЭК" об исполнении инвестиционной программы на 2016 год</t>
  </si>
  <si>
    <t>Отчет о прибылях и убытках</t>
  </si>
  <si>
    <t>Замена силового трансформатора ТСЛ 1000 кВА в РП-142</t>
  </si>
  <si>
    <t>Замена силового трансформатор ТМ 1000 кВА в РП-78 (2 шт.)</t>
  </si>
  <si>
    <t>Замена силового трансформатора ТМ 630 кВА в ТП-1584, ТП-1585, ТП-1101, ТП-579, ТП-239, ТП-339</t>
  </si>
  <si>
    <t>Установка силового трансформатора ТМ 400 кВА в ТП-222, ТП-54, ТП-108, ТП-718, ТП-491</t>
  </si>
  <si>
    <t>Замена силового трансформатора ТМ 250 кВА в ТП-359, на ПС "Восточный"</t>
  </si>
  <si>
    <t>Замена силового трансформатора ТМ 160 кВА в КТП-618</t>
  </si>
  <si>
    <t>Установка силового трансформатора ТМГ10/0,4 кВ  1600 кВА в РП-78 (2 шт.)</t>
  </si>
  <si>
    <t>Замена силового трансформатора ТМГ10/0,4 кВ 1000 кВА в ТП-332, ТП-523, ТП-518, ТП-962</t>
  </si>
  <si>
    <t>Замена силового трансформатора ТМГ10/0,4 кВ 400 кВА в ТП-341, ТП-156 (2 шт.), ТП-572</t>
  </si>
  <si>
    <t>Машины, приборы и оборудования, в том числе: (доп.инвестиции)</t>
  </si>
  <si>
    <t>4.4</t>
  </si>
  <si>
    <t>5.3</t>
  </si>
  <si>
    <t>5.12</t>
  </si>
  <si>
    <t>5.15</t>
  </si>
  <si>
    <t>5.16</t>
  </si>
  <si>
    <t>5.37</t>
  </si>
  <si>
    <t>Терминал релейной защиты</t>
  </si>
  <si>
    <t>Универсальная пробойная установка УПУ</t>
  </si>
  <si>
    <t>передача и распределение электрической энергии, территория обслуживания - г.Астана</t>
  </si>
  <si>
    <t>тыс.кВтч</t>
  </si>
  <si>
    <t>Раздел 11</t>
  </si>
  <si>
    <t>Прочие ОС</t>
  </si>
  <si>
    <t>Проектирование строительства ремонтно-производственной базы</t>
  </si>
  <si>
    <t>работа</t>
  </si>
  <si>
    <t>11.1</t>
  </si>
  <si>
    <t>11.2</t>
  </si>
  <si>
    <t>11.4</t>
  </si>
  <si>
    <t>Мебель</t>
  </si>
  <si>
    <t>Оргтехника</t>
  </si>
  <si>
    <t>Проектирование установки приборов учета на МЖФ г.Астана второй этап</t>
  </si>
  <si>
    <t>5.41</t>
  </si>
  <si>
    <t>Сплит-система</t>
  </si>
  <si>
    <t>11.5</t>
  </si>
  <si>
    <t>11.6</t>
  </si>
  <si>
    <t>11.7</t>
  </si>
  <si>
    <t>5.42</t>
  </si>
  <si>
    <t>1.3</t>
  </si>
  <si>
    <t>1.4</t>
  </si>
  <si>
    <t>Замена КЛ-10кВ (ПС "Жулдыз" - РП-116,  ПС "Жулдыз" - РП-148, ПС "Коктем-2" - РП-68, ПС "Новая" - РП-62, ПС "Новая" - РП-97</t>
  </si>
  <si>
    <t>Востановление ПС "Восточная"</t>
  </si>
  <si>
    <t>Шкаф оперативного тока</t>
  </si>
  <si>
    <t>Замена выпрямительного устройства (ПС "Степная")</t>
  </si>
  <si>
    <t>2.10</t>
  </si>
  <si>
    <t>2.11</t>
  </si>
  <si>
    <t>2.12</t>
  </si>
  <si>
    <t>2.13</t>
  </si>
  <si>
    <t>2.17</t>
  </si>
  <si>
    <t>Востановление КЛ-10 кВ от ПС "Новая" до РП-88, КЛ-10кВ театр "Оперы и Балета" от ПС "Новая" до РП-162</t>
  </si>
  <si>
    <t>Тестер релейных защит MEGGER SVERKER</t>
  </si>
  <si>
    <t>Проектирование реконструкции ПС "Городская" по замене Т-1 и Т-2  2*40* МВА</t>
  </si>
  <si>
    <t>Проектирование реконструкции ПС "Промзона" по  замене  Т-2 и строительством 2-х кабельных каналов</t>
  </si>
  <si>
    <t>Проектирование реконструкции ПС "ИКИ" по замене трансформаторов 2х6,3 МВА на 2х16 МВА,  КРУН -10 кВ на ЗРУ-10 кВ с количеством  отходящих яч.22 шт.</t>
  </si>
  <si>
    <t>Проектирование замены оборудования в ТП 5,363,359,1012 на 2016 год (на 4шт.)</t>
  </si>
  <si>
    <t>Проектирование демонтажа и нового строительства ТП и КТП-10/0,4 кВ на 2016 год (9шт.)</t>
  </si>
  <si>
    <r>
      <t xml:space="preserve">Проектирование замены оборудования в ТП 10/0,4 кВ </t>
    </r>
    <r>
      <rPr>
        <sz val="16"/>
        <rFont val="Times New Roman"/>
        <family val="1"/>
        <charset val="204"/>
      </rPr>
      <t>(для 10 шт.)</t>
    </r>
  </si>
  <si>
    <r>
      <t xml:space="preserve">Проектирование замены оборудования в РП  10/0,4 кВ </t>
    </r>
    <r>
      <rPr>
        <sz val="16"/>
        <rFont val="Times New Roman"/>
        <family val="1"/>
        <charset val="204"/>
      </rPr>
      <t>(2шт.)</t>
    </r>
  </si>
  <si>
    <t>Проектирование демонтажа и нового строительства КТП-10/0,4 кВ (для 9 шт.)</t>
  </si>
  <si>
    <t>Проектирование замены кабельных линий 0,4 кВ (10,38км)</t>
  </si>
  <si>
    <t>Проектирование замены кабельных линий 10 кВ (5,095км)</t>
  </si>
  <si>
    <t>Разработка ПСД капитального ремонта РП, ТП -103шт</t>
  </si>
  <si>
    <t>Тех.обследование ТП,РП. 103шт</t>
  </si>
  <si>
    <t>Проектирование замены крышек колодцев с люками на глухие беттонные плиты</t>
  </si>
  <si>
    <t>Проектирование на перезапитку ВЛ-10 кВ РП-9 - ТП-2172 от ПС Арман яч.5</t>
  </si>
  <si>
    <t>Проектирование  ВЛ -10 кВ от ПС 110/10 кВ Караоткель- РП-142 в  жилом массиве Ильинка</t>
  </si>
  <si>
    <t>Проектирование  на разделение ВЛ-10 кВ яч.219 ПС "Заречная"  от ПС 110/10/6кВ "Насосная"</t>
  </si>
  <si>
    <t>Проектирование на разделение и  разукрупнение ВЛ-10 кВ ПС Кирова ф.211 с установкой РПП</t>
  </si>
  <si>
    <t>Проектирование на разделение и разукрупнение ВЛ-10 кВ ТП-87 - ТП-208</t>
  </si>
  <si>
    <t>Проектирование на реконструкцию ПС 110/10 кВ "Центральная" замена 2*40 МВА на 2*63 МВА и замена 2 вводных яч. и 1 секционной яч.</t>
  </si>
  <si>
    <t>Проектные работы по установке  приборов учета на границе балансовой принадлежности между АО "Астана-РЭК" и МЖФ</t>
  </si>
  <si>
    <t>Проектирование  РП-«Энергоцентр-1», РУ-0,4 кВ замена АВР и вводных автоматов</t>
  </si>
  <si>
    <t>Проектирование на замену ВЛ-10 кВ РП "Кирова ф.17" с установкой РПП</t>
  </si>
  <si>
    <t>Проектирование ВЛ-10 кВ от ПС Керамика до РП-9 протяженностью 4,7 км</t>
  </si>
  <si>
    <t>Проектирование замены КЛ-10 кВ в пос.Пригородный от ТП-1500 до 1501 ПС Аэропорт</t>
  </si>
  <si>
    <t>Проектирование замены КЛ-10 кВ в пос.Пригородный от ТП-1501 до 1502 ПС Аэропорт</t>
  </si>
  <si>
    <t>Проектирование замены КЛ-10 кВ в пос.Пригородный от ТП-1502 до 1503 ПС Аэропорт</t>
  </si>
  <si>
    <t>Проектирование замены КЛ-0,4 кВ пос.Пригородный ул.Новый Аэропорт д.125 от ТП-1503</t>
  </si>
  <si>
    <t>Проектирование КЛ-10 кВ РП-56 - ТП-1057  от ПС Астана</t>
  </si>
  <si>
    <t>Проектирование КЛ-10 кВ ф.209 ПС Центральная -РП- 156 - ТП-13 с опоры №1 до опоры №10</t>
  </si>
  <si>
    <t>Проектирование КЛ-10 кВ от ПС "Новая" до РП-88</t>
  </si>
  <si>
    <t>Проектирование КЛ-10кВ театр "Оперы и Балета"от ПС "Новая" до РП-162</t>
  </si>
  <si>
    <t>Проектирование КЛ-10 кВ от РП-118-ТП-2177</t>
  </si>
  <si>
    <t>Проектирование разделение и разукрупнение ВЛ-10кВ ПС "Кирова" ф.111,ПС Школьная ф.408 с установкой РПП</t>
  </si>
  <si>
    <t>Проектирование модернизации  системы Мониторинга и Управления (SCADA) для организации активно-адаптивных сетей  ПС "Школьная", "Южная", "Новая", "Восточный Промрайон", "Промзона", "Городская", "Насосная", "Кирова"</t>
  </si>
  <si>
    <t xml:space="preserve">Экспертиза ПСД </t>
  </si>
  <si>
    <t>Ремонт строительной части ТП, РП-10/0,4 кВ</t>
  </si>
  <si>
    <t>11.8</t>
  </si>
  <si>
    <t>Переносная установка для испытания, преобразования, предварительной и точной локализации повреждений кабелей в сетях низкого и среднего напряжения</t>
  </si>
  <si>
    <t>экономия за счет тендерных процедур</t>
  </si>
  <si>
    <t>по факту</t>
  </si>
  <si>
    <t>за счет экономии</t>
  </si>
  <si>
    <t>нет аварий</t>
  </si>
  <si>
    <t>увеличение объема оказываемых услуг произошло за счет привлечения новых и выявления бездоговорных потребителей</t>
  </si>
  <si>
    <t>отсутствие аварийных отключений, снижение физического износа, потерь энергии при транспортировке</t>
  </si>
  <si>
    <t>11.3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</si>
  <si>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</si>
  <si>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переносной установки для испытания, преобразования, предварительной и точной локализации повреждений кабелей в сетях низкого и среднего напряжения</t>
  </si>
  <si>
    <t xml:space="preserve">Приобретение производственных сплит-систем </t>
  </si>
  <si>
    <t>часть закупок на ГЗ</t>
  </si>
  <si>
    <t>Универсальная пробойная установка УПУ-21</t>
  </si>
  <si>
    <t xml:space="preserve"> Проектирование строительства ремонтно-производственной базы</t>
  </si>
  <si>
    <t>Экспертиза проекта "Проектирование установки приборов учета на МЖФ г.Астана. 2 этап"</t>
  </si>
  <si>
    <t>на Гз</t>
  </si>
  <si>
    <t>Экспертиза ПСД замена кабельных линий 10 кВ на 2017 год</t>
  </si>
  <si>
    <t>Экспертиза ПСД замена кабельных линий 0,4 кВ и 10 кВ на 2017 год</t>
  </si>
  <si>
    <t>Экспертиза ПСД по внедрению АСКУЭ частного сектора и объектов АО "Астана РЭК" с модернизацией воздушных ввод на самонесущие изолированные провода "СИП" 3 - этап на 2017 год</t>
  </si>
  <si>
    <t>на 16.06.2017 года</t>
  </si>
  <si>
    <t>за счет экономии инвестпрограммы</t>
  </si>
  <si>
    <t>за счет экономии по тарифной смете</t>
  </si>
  <si>
    <t>Наименование мероприятия</t>
  </si>
  <si>
    <t xml:space="preserve">"Астана-АЭК " АҚ   2016 жылғы инвестициялық бағдарламасының орындалуы туралы ақпарат   </t>
  </si>
  <si>
    <t xml:space="preserve">Реттеліп көрсетілетін қызметтерді (тауарларды, жұмыстарды) ұсынудың жоспарлы және нақты көлемдері туралы ақпарат  </t>
  </si>
  <si>
    <t>Реттеліп көрсетілетін қызметтердің (тауарлардың, жұмыстардың) атауы және қызмет көрсетілетін аумақ</t>
  </si>
  <si>
    <t>Іс-шаралар атауы</t>
  </si>
  <si>
    <t>Өлшем бірлігі</t>
  </si>
  <si>
    <t xml:space="preserve">Заттай көрсеткіштегі саны  </t>
  </si>
  <si>
    <t>Жоспар</t>
  </si>
  <si>
    <t>Инвестициялық бағдарлама (жоба) аясында қызметті ұсыну кезеңі</t>
  </si>
  <si>
    <t>Пайда мен шығындар туралы есеп</t>
  </si>
  <si>
    <t>Ауытқу</t>
  </si>
  <si>
    <t>Ауытқу себептері</t>
  </si>
  <si>
    <t xml:space="preserve">Инвестициялық бағдарламаның (жобаның) сомасы, мың теңге  </t>
  </si>
  <si>
    <t xml:space="preserve">Инвестициялық бағдарламаны (жобаны) қаржыландырудың нақты шарттары мен мөлшері туралы ақпарат, мың теңге  </t>
  </si>
  <si>
    <t>Мменшікті қаражат</t>
  </si>
  <si>
    <t>Қарыз қаражаты</t>
  </si>
  <si>
    <t>Бюджеттік қаражат</t>
  </si>
  <si>
    <t>Пайда</t>
  </si>
  <si>
    <t xml:space="preserve"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  </t>
  </si>
  <si>
    <t xml:space="preserve">Бекітілген инвестициялық бағдарламаға (жобаға) байланысты іске асыру жылдары бойынша өндірістік көрсеткіштерді жақсарту, %    </t>
  </si>
  <si>
    <t xml:space="preserve">Бекітілген инвестициялық бағдарламаға (жобаға) байланысты іске асыру жылдары бойынша негізгі қорлардың (активтердің) тозуын (физикалық) төмендету, % </t>
  </si>
  <si>
    <t xml:space="preserve">Бекітілген инвестициялық бағдарламаға (жобаға) байланысты іске асыру жылдары бойынша шығындарды төмендету, % </t>
  </si>
  <si>
    <t>Бекітілген инвестициялық бағдарламаға (жобаға) байланысты іске асыру жылдары бойынша апаттылықты төмендету</t>
  </si>
  <si>
    <t xml:space="preserve">Қол жеткізілген нақты көрсеткіштердің бекітілген инвестициялық бағдарламадағы (жобадағы) көрсеткіштерден ауытқу себептерін түсіндіру  </t>
  </si>
  <si>
    <t>Реттеліп көрсетілетін қызметтердің (тауарлардың, жұмыстардың) сапасы мен сенімділігін арттыруды бағалау</t>
  </si>
  <si>
    <t xml:space="preserve">көрсетілетін қызметтер көлемінің ұлғаюы жаңасын тарту және шартсыз тұтынушыларды анықтау есебінен болды  </t>
  </si>
  <si>
    <t xml:space="preserve">авариялық ажыратудың болмауы, тасымалдау кезінде физикалық тозу, энергия ысырабының төмендеуі  </t>
  </si>
  <si>
    <t>өткен жылдың фактісі</t>
  </si>
  <si>
    <t>ағымдағы жылдың фактісі</t>
  </si>
  <si>
    <t>жоспар</t>
  </si>
  <si>
    <t>авария жоқ</t>
  </si>
  <si>
    <t xml:space="preserve">2016 жылғы инвестициялық бағдарлама бойынша БАРЛЫҒЫ:  </t>
  </si>
  <si>
    <t>№ р/п</t>
  </si>
  <si>
    <t>электр энергиясын беру және тарату; қызмет көрсету аумағы - Астана қ.</t>
  </si>
  <si>
    <t>2016 жылғы 1 қаңтардан 31 желтоқсанға дейін</t>
  </si>
  <si>
    <t>мың кВтс</t>
  </si>
  <si>
    <t xml:space="preserve">  1-бөлім</t>
  </si>
  <si>
    <t xml:space="preserve">Электр желілерін шағындай отырып қайта құру, оның ішінде:  </t>
  </si>
  <si>
    <t xml:space="preserve">КТШС-593 "Южная" ШС 13-ф. 10 кВ ӘЖ-нен фидерлерді шағындау   (КТПН-400 кВА монтаждау)  </t>
  </si>
  <si>
    <t>Есіл ауданы</t>
  </si>
  <si>
    <t xml:space="preserve">Ильинка тұрғын алабында 110/10 кВ Қараөткел ШС-ҮП-142-ден ӘЖ-10 кВ салу  </t>
  </si>
  <si>
    <t>КТШС-1437, КТШС-1436,КТШС-1435 резервтік қуат көзін орнатып ТШС-1580-де 10 кВ ұяшықты орнату</t>
  </si>
  <si>
    <t>Сарыарқа ауданы</t>
  </si>
  <si>
    <t xml:space="preserve">Арман ШС 5-ұяш.-тан ҮП-9 - ТШС-2172 ӘЖ-10 кВ қайта қосу  </t>
  </si>
  <si>
    <t xml:space="preserve">ЖҮП орнатып Киров ШС 211-ф. ӘЖ-10 кВ бөлу және шағындау  </t>
  </si>
  <si>
    <t xml:space="preserve">ЖҮП орнатып Киров ШС 111-ф., Школьная ШС 408-ф. ӘЖ-10кВ бөлу және шағындау  </t>
  </si>
  <si>
    <t>Алматы ауданы</t>
  </si>
  <si>
    <t>ҮП-93- 3 дана. ҮП-93 - ТШС-332, ҮП-93 - ҮП-18, ҮП-93 - ТШС-1102 КСО-2-10 ұяшығын орнату.</t>
  </si>
  <si>
    <t xml:space="preserve">  2-бөлім</t>
  </si>
  <si>
    <t>Ескірген жабдықты ауыстыру, оның ішінде:</t>
  </si>
  <si>
    <t xml:space="preserve">Сүйеу шкафтарын ауыстыру  </t>
  </si>
  <si>
    <t xml:space="preserve">КТШС жанында КҮШ орнату - (ААЭЖ-5 дана,САЭЖ-12 дана, ЕАЭЖ - 26 дана - тұрғын үйдің жанында)  </t>
  </si>
  <si>
    <t>КТШС-ны қуаты үлкен КТШСС ауыстыру  (КТШС-952,1160-ты   1000кВА, КТПШС-37,1970-ті   630кВА-ға)</t>
  </si>
  <si>
    <t>КТШС-ні  БКТШСС-ға ауыстыру (КТШС-713,720,1731,1715-ті   630кВА-ға)</t>
  </si>
  <si>
    <t>2-і ТШС-ні жаңа   БКТШСС-ға ауыстыру 2*400 кВА (ТШС-70 және ТШС-92)</t>
  </si>
  <si>
    <t>ТШС ҮҚ 10/0,4 кВ жабдықты ауыстыру  (5-ААЭЖ, №363,359-САЭЖ, №1012-ЕАЭЖ.)</t>
  </si>
  <si>
    <t>КЖ-10кВ ауыстыру("Жұлдыз" ШС- ҮП-116,   "Жұлдыз" ШС - ҮП-148, "Көктем-2" ШС - ҮП-68,   "Новая" ШС - ҮП-62,   "Новая" ШС - ҮП-97</t>
  </si>
  <si>
    <t>"Көктем-2" ШС  ҮП-139 , ҮП-140   КЖ-10кВ ауыстыру</t>
  </si>
  <si>
    <t xml:space="preserve">Астана ШС-дан   ҮП-56 - ТШС-1057 КЖ-10 кВ ауыстыру  </t>
  </si>
  <si>
    <t>"Новая" ШС-дан ҮП-88-ге дейін КЖ-10 кВ,   "Опера және Балет" театры   "Новая" ШС-дан   ҮП-162 дейін КЖ-10кВ қалпына келтіру</t>
  </si>
  <si>
    <t>КЖ-0,4кВ ауыстыру</t>
  </si>
  <si>
    <t xml:space="preserve">Западная ШС үшін ТМ-250 кВА трансформаторын сатып алу және ауыстыру  </t>
  </si>
  <si>
    <t xml:space="preserve">Люгі бар құдық қақпақтарын бітеу бетон тақталарға ауыстыру  </t>
  </si>
  <si>
    <t xml:space="preserve">"Қараөткел" ШС ВВ-10кВ вакуумды ажыратқышты сатып алу  </t>
  </si>
  <si>
    <t xml:space="preserve">110-10 кВ ШС-да 10 кВ кернеу трансформаторларын сатып алу (ЗНОЛП-10) </t>
  </si>
  <si>
    <t xml:space="preserve">"Новая" ШС кіріс ұяшықтарында ауыстыру үшін ТЛШ-10-1 УЗ; 1500/5/5/5 түріндегі тоқ трансформаторларын сатып алу  </t>
  </si>
  <si>
    <t>КГП-16-3 екі сомынмен бекіту торабы</t>
  </si>
  <si>
    <t>Аспалы арматура (СК, ПРТ, ПРВ, ПТМ, СР,ПГН, КГП-7-2Б, ПРТ, У2)</t>
  </si>
  <si>
    <t>Керме нығыздалатын арматура (НАС-450)</t>
  </si>
  <si>
    <t xml:space="preserve">ҮП-142-де   1000 кВА күш беретін трансформаторды ауыстыру  </t>
  </si>
  <si>
    <t>ҮП-78-де   1000 кВА күш беретін трансформаторды ауыстыру  (2 дана)</t>
  </si>
  <si>
    <t xml:space="preserve">Іргетасы бар тіреу  У220-2  </t>
  </si>
  <si>
    <t>ТШС-1584, ТШС-1585, ТШС-1101, ТШС-579, ТШС-239, ТШС-339-да ТМ 630 кВА күш беретін трансформаторды ауыстыру</t>
  </si>
  <si>
    <t>ТШС-222, ТШС-54, ТШС-108, ТШС-718, ТШС-491-де ТМ 400 кВА күш беретін трансформаторды орнату</t>
  </si>
  <si>
    <t>"Восточный" ШС-да ТШС-359-да ТМ 250 кВА күш беретін трансформаторды ауыстыру</t>
  </si>
  <si>
    <t>КТШС-618-де ТМ 160 кВА күш беретін трансформаторды ауыстыру</t>
  </si>
  <si>
    <t xml:space="preserve">ҮП-78-де (2 дана) ТМГ10/0,4 кВ  1600 кВА күш беретін трансформаторды орнату  </t>
  </si>
  <si>
    <t>ТШС-332, ТШС-523, ТШС-518, ТШС-962-де ТМГ10/0,4 кВ 1000 кВА күш беретін трансформаторды ауыстыру</t>
  </si>
  <si>
    <t xml:space="preserve">ТШС-341, ТШС-156 (2 дана), ТШС-572-де ТМГ10/0,4 кВ 400 кВА күш беретін трансформаторды ауыстыру </t>
  </si>
  <si>
    <t>"Восточная" ШС-да жеке қажеттілік трансформаторын (ТМ 10/0,4 кВ-250 кВА) сатып алу</t>
  </si>
  <si>
    <t xml:space="preserve">
1250А жылжымалы элементке арналған күш беретін түйіспелі бөлшектер жиынтығы  </t>
  </si>
  <si>
    <t>"Восточная" ШС қалпына келтіру</t>
  </si>
  <si>
    <t>Элегазбен жұмыс істеуге арналған жабдық</t>
  </si>
  <si>
    <t>Аккумулятор  батареясын ауыстыру 150А/ч ("Насосная" ШС)</t>
  </si>
  <si>
    <t>Түзеткіш құрылғыны ауыстыру ("Степная" ШС)</t>
  </si>
  <si>
    <t xml:space="preserve">Жедел тоқ шкафы  </t>
  </si>
  <si>
    <t xml:space="preserve">  3-бөлім</t>
  </si>
  <si>
    <t>Релелік қорғаныс, оның ішінде:</t>
  </si>
  <si>
    <t>Siemens 7SJ6325 релелік қорғаныс терминалы  ("Новая" ШС)</t>
  </si>
  <si>
    <t>Электр берудің әуе және кабельдік желілерінің параметрлерін есептеу бағдарламасы PL62W+, KL62W+" 10/0,4 кВ</t>
  </si>
  <si>
    <t>Релелік қорғаныс тестері   MEGGER SVERKER</t>
  </si>
  <si>
    <t xml:space="preserve"> 4-бөлім</t>
  </si>
  <si>
    <t>Электр энергиясын коммерциялық есепке алудың автоматтандырылған жүйесін енгізу, оның ішінде:</t>
  </si>
  <si>
    <t xml:space="preserve">Әуе кірістерін салмақ түсетін оқшауланған сымдарға (СТОС) жаңартып жеке секторға және "Астана-АЭК" АҚ объектілеріне ЭКЕАЖ енгізу                                                                                                                                                                         </t>
  </si>
  <si>
    <t>Жеке секторға ЭКЕАЖ енгізу бойынша техникалық қадағалау</t>
  </si>
  <si>
    <t xml:space="preserve">Жеке секторға ЭКЕАЖ енгізу бойынша  авторлық қадағалау  </t>
  </si>
  <si>
    <t>Тұтынуды есептеудің биллингтік жүйесін енгізу</t>
  </si>
  <si>
    <t xml:space="preserve"> 5-бөлім</t>
  </si>
  <si>
    <t xml:space="preserve">Жобалау-құрылыс жұмыстары, объектілерді салу және қайта құру, оның ішінде: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</si>
  <si>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</si>
  <si>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Т-1 және Т-2  2*40* МВА ауыстыру бойынша "Городская" ШС қайта құруды жобалау </t>
  </si>
  <si>
    <t xml:space="preserve">Т-2 ауыстыру және 2-кабель каналын салу бойынша "Промзона" ШС қайта құруды жобалау </t>
  </si>
  <si>
    <t>дана</t>
  </si>
  <si>
    <t>жинақ</t>
  </si>
  <si>
    <t>бірл.</t>
  </si>
  <si>
    <t>есепке алу нүктесі</t>
  </si>
  <si>
    <t>жұмыс</t>
  </si>
  <si>
    <t>қызмет</t>
  </si>
  <si>
    <t xml:space="preserve">2х6,3 МВА трансформаторын 2х16 МВА, КРУН-10 кВ-ты 22-дана шығыс ұяшық санымен ЖҮҚ-10 кВ-қа ауыстыру бойынша "ИКИ" ШС қайта құруды жобалау  </t>
  </si>
  <si>
    <t xml:space="preserve">2016 жылы   ТШС 5,363,359,1012-де жабдықты ауыстыруды жобалау (4-данаға)   </t>
  </si>
  <si>
    <t xml:space="preserve">2016 жылы ТШС және КТШС-10/0,4 кВ демонтаждау және жаңасын салуды жобалау (9-дана) </t>
  </si>
  <si>
    <t xml:space="preserve">ТШС 10/0,4 кВ жабдықтарды ауыстыруды жобалау (10-дана үшін)  </t>
  </si>
  <si>
    <t xml:space="preserve">ҮП  10/0,4 кВ жабдықты ауыстыруды жобалау (2-дана)  </t>
  </si>
  <si>
    <t xml:space="preserve">КТШС-10/0,4 кВ демонтаждау және жаңасын салуды жобалау (9-дана үшін) </t>
  </si>
  <si>
    <t>0,4 кВ кабель желісін ауыстыруды жобалау (10,38км)</t>
  </si>
  <si>
    <t>10 кВ кабель желісін ауыстыруды жобалау (5,095км)</t>
  </si>
  <si>
    <t>ҮП, ТШС күрделі жөндеу ЖСҚ әзірлеу -103 дана</t>
  </si>
  <si>
    <t xml:space="preserve">ТШС, ҮП тех.тексеру 103-дана  </t>
  </si>
  <si>
    <t xml:space="preserve">Люгі бар құдық қақпақтарын бітеу бетон тақталарға ауыстыруды жобалау  </t>
  </si>
  <si>
    <t xml:space="preserve">Арман ШС 5-ұяш.-тан ҮП-9-ТШС-2172 ӘЖ-10 кВ қайта қосуды жобалау  </t>
  </si>
  <si>
    <t xml:space="preserve">110/10/6кВ "Насосная" ШС-дан "Заречная" ШС 219-ұяш. ӘЖ-10 кВ бөлу үшін жобалау </t>
  </si>
  <si>
    <t xml:space="preserve">ЖҮП орнатып Киров ШС 211-ф. ӘЖ-10 кВ бөлу және шағындауды жобалау  </t>
  </si>
  <si>
    <t xml:space="preserve">ТШС-87 - ТШС-208 ӘЖ-10 кВ бөлу және шағындауды жобалау </t>
  </si>
  <si>
    <t xml:space="preserve">110/10 кВ "Центральная" ШС қайта құруды жобалау   2*40 МВА-ны   2*63 МВА-ға ауыстыру және  2-кіріс ұяш. және 1-секциялы ұяш. ауыстыру  </t>
  </si>
  <si>
    <t xml:space="preserve">"Астана-АЭК" АҚ және КТҚ арасында теңгерімдік тиесілігі шекарасында есепке алу құралдарын орнату бойынша жобалау жұмыстары  </t>
  </si>
  <si>
    <t xml:space="preserve">ҮП-«Энергоцентр-1», ҮҚ-0,4 кВ жобалау  РАҚ   және кіріс автоматтарды ауыстыру  </t>
  </si>
  <si>
    <t xml:space="preserve">Керамика ШС-дан ҮП-9 дейін ұзындығы 4,7 км ӘЖ-10 кВ жобалау  </t>
  </si>
  <si>
    <t xml:space="preserve">Пригородный кентінде ТШС-1502-ден Аэропорт ШС 1503 дейін КЖ-10 кВ ауыстыруды жобалау  </t>
  </si>
  <si>
    <t xml:space="preserve">Пригородный кентінде ТШС-1501-ден Аэропорт ШС 1502 дейін КЖ-10 кВ ауыстыруды жобалау   </t>
  </si>
  <si>
    <t xml:space="preserve">Пригородный кентінде ТШС-1500-ден Аэропорт ШС 1501 дейін КЖ-10 кВ ауыстыруды жобалау   </t>
  </si>
  <si>
    <t xml:space="preserve">ЖҮП орнатып "Киров" ҮП 17-ф. ӘЖ-10 кВ ауыстыруды жобалау  </t>
  </si>
  <si>
    <t xml:space="preserve">Ильинка тұрғын алабында 110/10 кВ Қараөткел-ҮП-142-ден ӘЖ-10 кВ жобалау   </t>
  </si>
  <si>
    <t xml:space="preserve">Пригородный к. Жаңа әуежай көшесі 125-үй ТШС-1503-тен КЖ-0,4 кВ ауыстыруды жобалау   </t>
  </si>
  <si>
    <t xml:space="preserve">"Көктем-2" ШС ҮП-139, ҮП-140-та КЖ-10 кВ жобалау </t>
  </si>
  <si>
    <t xml:space="preserve">Астана-ШС-дан ҮП-56-ТШС-1057 КЖ-10 кВ жобалау  </t>
  </si>
  <si>
    <t xml:space="preserve">Центральная ШС -ҮП- 156 - ТШС-13 209-ф. №1 тіреуден №10 тіреуге дейін КЖ-10 кВ жобалау   </t>
  </si>
  <si>
    <t>"Новая" ШС-дан   ҮП-88 дейін КЖ-10 кВ жобалау</t>
  </si>
  <si>
    <t xml:space="preserve"> "Новая" ШС-дан   ҮП-162 дейін "Опера және Балет" театры КЖ-10кВ жобалау</t>
  </si>
  <si>
    <t>ҮП-118-ТШС-2177-ден КЖ-10 кВ жобалау</t>
  </si>
  <si>
    <t xml:space="preserve">"Киров" ШС  111-ф.,Школьная ШС  408-ф. ЖҮП орнатып ӘЖ-10кВ бөлу және шағындауды жобалау  </t>
  </si>
  <si>
    <t xml:space="preserve">"Школьная", "Южная", "Новая", "Восточный Промрайон", "Промзона", "Городская", "Насосная", "Киров" ШС белсенді-бейімді желіні ұйымдастыру үшін Мониторинг және Басқару жүйесін (SCADA) жетілдіруді жобалау  </t>
  </si>
  <si>
    <t>"Восточный Промрайон" ШС-да боксты жобалау</t>
  </si>
  <si>
    <t xml:space="preserve">ЖСҚ сараптамасы   </t>
  </si>
  <si>
    <t>Авторлық қадағалау қызметтері</t>
  </si>
  <si>
    <t xml:space="preserve">Техникалық қадағалау қызметтері  </t>
  </si>
  <si>
    <t xml:space="preserve">2017 жылы 0,4 кВ және 10 кВ кабель желілерін ауыстыруды жобалау  </t>
  </si>
  <si>
    <t xml:space="preserve">Жөндеу-өндірістік база құрылысын жобалау  </t>
  </si>
  <si>
    <t xml:space="preserve">  6-бөлім</t>
  </si>
  <si>
    <t xml:space="preserve">НҚ ұлғаюына әкелетін ҮП,ТШС,ӘЖ күрделі жөндеу, оның ішінде:  </t>
  </si>
  <si>
    <t>ӘЖ-10 кВ күрделі жөндеу</t>
  </si>
  <si>
    <t>ӘЖ-0,4 кВ күрделі жөндеу</t>
  </si>
  <si>
    <t xml:space="preserve">ҮП, ТШС, КТШС күрделі жөндеу </t>
  </si>
  <si>
    <t>ТШС, ҮП-10/0,4 кВ құрылыс бөлігін жөндеу</t>
  </si>
  <si>
    <t>"Левобережная" ШС қоршау орнату</t>
  </si>
  <si>
    <t xml:space="preserve">Жөндеу-өндірістік базаның қақпалары мен қоршауын монтаждау  </t>
  </si>
  <si>
    <t>Сыртқы күзет бекетін салу</t>
  </si>
  <si>
    <t xml:space="preserve">  7-бөлім</t>
  </si>
  <si>
    <t xml:space="preserve">Көлік, арнайы механизмдер, оның ішінде:    </t>
  </si>
  <si>
    <t>Автогидрокөтергіш (АГП-45)</t>
  </si>
  <si>
    <t>Қарда жүргіш</t>
  </si>
  <si>
    <t xml:space="preserve">ГАЗ 2705 автомобилі (бүтін металл.)  </t>
  </si>
  <si>
    <t>ГАЗ 27057 автомобилі</t>
  </si>
  <si>
    <t>ГАЗ 33023 автомобилі</t>
  </si>
  <si>
    <t xml:space="preserve">  8-бөлім</t>
  </si>
  <si>
    <t>Телекоммуникациялық жүйе, байланыс және ақпараттық жүйелер</t>
  </si>
  <si>
    <t xml:space="preserve">Call center-ді ұйымдастыру </t>
  </si>
  <si>
    <t>Бейнеконференция жүйесін ұйымдастыру</t>
  </si>
  <si>
    <t xml:space="preserve">  9-бөлім</t>
  </si>
  <si>
    <t xml:space="preserve">Энергия үнемдеу, оның ішінде:  </t>
  </si>
  <si>
    <t>Жарықдиодты шамдар (4*18-825 дана),(2*36-24 дана)</t>
  </si>
  <si>
    <t>Шағын станцияларда берілген температураны ұстап тұру функциясы бар конверторлы жылытқыштар</t>
  </si>
  <si>
    <t>Қозғалыс бергіштері</t>
  </si>
  <si>
    <t xml:space="preserve">  10-бөлім</t>
  </si>
  <si>
    <t xml:space="preserve">Машиналар, аспаптар және жабдықтар, оның ішінде (қосымша инвестициялар):   </t>
  </si>
  <si>
    <t xml:space="preserve">КЖ-10/0,4 кВ сынау және диагностикалауға арналған тасымалды жүйе (TDS NT-60). </t>
  </si>
  <si>
    <t>Кернеуді өлшеу трансформаторларын тексеруге арналған жабдық жиынтығы 6,10,15,35 кВ</t>
  </si>
  <si>
    <t>Күзет аспабы "Мираж GSM-M8-03"</t>
  </si>
  <si>
    <t>WRX708-R4 терминалы</t>
  </si>
  <si>
    <t>Кабельші құралы</t>
  </si>
  <si>
    <t>УПК-0,4М  белгісі</t>
  </si>
  <si>
    <t xml:space="preserve">  11-бөлім</t>
  </si>
  <si>
    <t>Басқа НҚ</t>
  </si>
  <si>
    <t>Релелік қорғаныс терминалы</t>
  </si>
  <si>
    <t>Әмбебап тесу қондырғысы УПУ</t>
  </si>
  <si>
    <t>тендерлік рәсімдер есебінен үнемдеу</t>
  </si>
  <si>
    <t>этендерлік рәсімдер есебінен үнемдеу</t>
  </si>
  <si>
    <t>үнемдеу есебінен</t>
  </si>
  <si>
    <t>дерек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</si>
</sst>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_-* #,##0.000_р_._-;\-* #,##0.000_р_._-;_-* &quot;-&quot;??_р_._-;_-@_-"/>
    <numFmt numFmtId="167" formatCode="#,##0.0"/>
    <numFmt numFmtId="168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3" borderId="0" applyNumberFormat="0" applyBorder="0" applyAlignment="0" applyProtection="0"/>
  </cellStyleXfs>
  <cellXfs count="16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3" fontId="8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0" applyFont="1" applyFill="1"/>
    <xf numFmtId="16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3" fontId="2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3" fontId="2" fillId="0" borderId="0" xfId="2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left" vertical="center" wrapText="1"/>
    </xf>
    <xf numFmtId="0" fontId="11" fillId="0" borderId="0" xfId="0" applyFont="1" applyFill="1"/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6" fontId="5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166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168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/>
    </xf>
  </cellXfs>
  <cellStyles count="4">
    <cellStyle name="Нейтральный" xfId="3" builtinId="28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tabSelected="1" view="pageBreakPreview" zoomScale="75" zoomScaleNormal="41" zoomScaleSheetLayoutView="75" workbookViewId="0">
      <selection activeCell="C72" sqref="C72:C73"/>
    </sheetView>
  </sheetViews>
  <sheetFormatPr defaultRowHeight="18.75" x14ac:dyDescent="0.3"/>
  <cols>
    <col min="1" max="1" width="6.5703125" style="92" customWidth="1"/>
    <col min="2" max="2" width="21.7109375" style="92" customWidth="1"/>
    <col min="3" max="3" width="40.7109375" style="92" customWidth="1"/>
    <col min="4" max="4" width="15.140625" style="93" customWidth="1"/>
    <col min="5" max="5" width="15.42578125" style="94" customWidth="1"/>
    <col min="6" max="6" width="15.7109375" style="94" customWidth="1"/>
    <col min="7" max="7" width="20.42578125" style="94" customWidth="1"/>
    <col min="8" max="8" width="25.5703125" style="94" customWidth="1"/>
    <col min="9" max="9" width="18" style="94" customWidth="1"/>
    <col min="10" max="10" width="18.7109375" style="94" customWidth="1"/>
    <col min="11" max="11" width="16.5703125" style="94" customWidth="1"/>
    <col min="12" max="12" width="39.85546875" style="95" customWidth="1"/>
    <col min="13" max="13" width="17.7109375" style="92" customWidth="1"/>
    <col min="14" max="14" width="15.42578125" style="92" customWidth="1"/>
    <col min="15" max="15" width="16.42578125" style="92" bestFit="1" customWidth="1"/>
    <col min="16" max="16" width="15.140625" style="92" customWidth="1"/>
    <col min="17" max="17" width="13.85546875" style="92" customWidth="1"/>
    <col min="18" max="18" width="12.7109375" style="92" customWidth="1"/>
    <col min="19" max="19" width="13.42578125" style="92" customWidth="1"/>
    <col min="20" max="20" width="12.28515625" style="92" customWidth="1"/>
    <col min="21" max="21" width="14.42578125" style="96" customWidth="1"/>
    <col min="22" max="22" width="13.140625" style="96" customWidth="1"/>
    <col min="23" max="23" width="15.85546875" style="96" customWidth="1"/>
    <col min="24" max="24" width="15.7109375" style="96" customWidth="1"/>
    <col min="25" max="25" width="24" style="96" customWidth="1"/>
    <col min="26" max="26" width="26.28515625" style="96" customWidth="1"/>
    <col min="27" max="16384" width="9.140625" style="96"/>
  </cols>
  <sheetData>
    <row r="1" spans="1:26" x14ac:dyDescent="0.3">
      <c r="X1" s="70"/>
      <c r="Y1" s="71"/>
    </row>
    <row r="2" spans="1:26" x14ac:dyDescent="0.3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4" spans="1:26" s="92" customFormat="1" ht="86.25" customHeight="1" x14ac:dyDescent="0.3">
      <c r="A4" s="139" t="s">
        <v>369</v>
      </c>
      <c r="B4" s="139" t="s">
        <v>339</v>
      </c>
      <c r="C4" s="139"/>
      <c r="D4" s="139"/>
      <c r="E4" s="139"/>
      <c r="F4" s="139"/>
      <c r="G4" s="139"/>
      <c r="H4" s="139" t="s">
        <v>346</v>
      </c>
      <c r="I4" s="139" t="s">
        <v>349</v>
      </c>
      <c r="J4" s="139"/>
      <c r="K4" s="139"/>
      <c r="L4" s="139"/>
      <c r="M4" s="139" t="s">
        <v>350</v>
      </c>
      <c r="N4" s="139"/>
      <c r="O4" s="139"/>
      <c r="P4" s="139"/>
      <c r="Q4" s="139" t="s">
        <v>355</v>
      </c>
      <c r="R4" s="139"/>
      <c r="S4" s="139"/>
      <c r="T4" s="139"/>
      <c r="U4" s="139"/>
      <c r="V4" s="139"/>
      <c r="W4" s="139"/>
      <c r="X4" s="139"/>
      <c r="Y4" s="139" t="s">
        <v>360</v>
      </c>
      <c r="Z4" s="139" t="s">
        <v>361</v>
      </c>
    </row>
    <row r="5" spans="1:26" s="92" customFormat="1" ht="168" customHeight="1" x14ac:dyDescent="0.3">
      <c r="A5" s="139"/>
      <c r="B5" s="139" t="s">
        <v>340</v>
      </c>
      <c r="C5" s="139" t="s">
        <v>341</v>
      </c>
      <c r="D5" s="139" t="s">
        <v>342</v>
      </c>
      <c r="E5" s="140" t="s">
        <v>343</v>
      </c>
      <c r="F5" s="140"/>
      <c r="G5" s="140" t="s">
        <v>345</v>
      </c>
      <c r="H5" s="139"/>
      <c r="I5" s="137" t="s">
        <v>344</v>
      </c>
      <c r="J5" s="137" t="s">
        <v>219</v>
      </c>
      <c r="K5" s="140" t="s">
        <v>347</v>
      </c>
      <c r="L5" s="145" t="s">
        <v>348</v>
      </c>
      <c r="M5" s="139" t="s">
        <v>351</v>
      </c>
      <c r="N5" s="139"/>
      <c r="O5" s="164" t="s">
        <v>352</v>
      </c>
      <c r="P5" s="164" t="s">
        <v>353</v>
      </c>
      <c r="Q5" s="139" t="s">
        <v>356</v>
      </c>
      <c r="R5" s="139"/>
      <c r="S5" s="139" t="s">
        <v>357</v>
      </c>
      <c r="T5" s="139"/>
      <c r="U5" s="139" t="s">
        <v>358</v>
      </c>
      <c r="V5" s="139"/>
      <c r="W5" s="139" t="s">
        <v>359</v>
      </c>
      <c r="X5" s="139"/>
      <c r="Y5" s="139"/>
      <c r="Z5" s="139"/>
    </row>
    <row r="6" spans="1:26" s="92" customFormat="1" ht="65.25" customHeight="1" x14ac:dyDescent="0.3">
      <c r="A6" s="139"/>
      <c r="B6" s="139"/>
      <c r="C6" s="139"/>
      <c r="D6" s="139"/>
      <c r="E6" s="97" t="s">
        <v>344</v>
      </c>
      <c r="F6" s="97" t="s">
        <v>219</v>
      </c>
      <c r="G6" s="140"/>
      <c r="H6" s="139"/>
      <c r="I6" s="137"/>
      <c r="J6" s="137"/>
      <c r="K6" s="140"/>
      <c r="L6" s="145"/>
      <c r="M6" s="6" t="s">
        <v>222</v>
      </c>
      <c r="N6" s="98" t="s">
        <v>354</v>
      </c>
      <c r="O6" s="165"/>
      <c r="P6" s="165"/>
      <c r="Q6" s="6" t="s">
        <v>364</v>
      </c>
      <c r="R6" s="6" t="s">
        <v>365</v>
      </c>
      <c r="S6" s="136" t="s">
        <v>364</v>
      </c>
      <c r="T6" s="136" t="s">
        <v>365</v>
      </c>
      <c r="U6" s="98" t="s">
        <v>366</v>
      </c>
      <c r="V6" s="98" t="s">
        <v>6</v>
      </c>
      <c r="W6" s="136" t="s">
        <v>364</v>
      </c>
      <c r="X6" s="136" t="s">
        <v>365</v>
      </c>
      <c r="Y6" s="139"/>
      <c r="Z6" s="139"/>
    </row>
    <row r="7" spans="1:26" s="92" customFormat="1" x14ac:dyDescent="0.3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6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  <c r="U7" s="98">
        <v>21</v>
      </c>
      <c r="V7" s="98">
        <v>22</v>
      </c>
      <c r="W7" s="98">
        <v>23</v>
      </c>
      <c r="X7" s="98">
        <v>24</v>
      </c>
      <c r="Y7" s="98">
        <v>25</v>
      </c>
      <c r="Z7" s="98">
        <v>26</v>
      </c>
    </row>
    <row r="8" spans="1:26" s="92" customFormat="1" ht="18.75" customHeight="1" x14ac:dyDescent="0.3">
      <c r="A8" s="141" t="s">
        <v>368</v>
      </c>
      <c r="B8" s="141"/>
      <c r="C8" s="141"/>
      <c r="D8" s="141"/>
      <c r="E8" s="141"/>
      <c r="F8" s="141"/>
      <c r="G8" s="142" t="s">
        <v>371</v>
      </c>
      <c r="H8" s="142">
        <v>15912</v>
      </c>
      <c r="I8" s="143">
        <f>I12+I24+I62+I67+I73+I116+I125+I133+I137+I142+I150</f>
        <v>1884287.2142857143</v>
      </c>
      <c r="J8" s="143">
        <f>J12+J24+J62+J67+J73+J116+J125+J133+J137+J142+J150</f>
        <v>1840960.8</v>
      </c>
      <c r="K8" s="143">
        <f>K12+K24+K62+K67+K73+K116+K125+K133+K137+K142+K150</f>
        <v>-43326.414285714243</v>
      </c>
      <c r="L8" s="144"/>
      <c r="M8" s="143">
        <f>J8</f>
        <v>1840960.8</v>
      </c>
      <c r="N8" s="143"/>
      <c r="O8" s="143"/>
      <c r="P8" s="143"/>
      <c r="Q8" s="146">
        <v>8.5</v>
      </c>
      <c r="R8" s="146">
        <v>3.6</v>
      </c>
      <c r="S8" s="146">
        <v>33.5</v>
      </c>
      <c r="T8" s="146">
        <v>35.799999999999997</v>
      </c>
      <c r="U8" s="146">
        <v>12</v>
      </c>
      <c r="V8" s="146">
        <v>12</v>
      </c>
      <c r="W8" s="150" t="s">
        <v>367</v>
      </c>
      <c r="X8" s="150" t="s">
        <v>367</v>
      </c>
      <c r="Y8" s="147" t="s">
        <v>362</v>
      </c>
      <c r="Z8" s="148" t="s">
        <v>363</v>
      </c>
    </row>
    <row r="9" spans="1:26" s="99" customFormat="1" ht="148.5" customHeight="1" x14ac:dyDescent="0.3">
      <c r="A9" s="90"/>
      <c r="B9" s="91" t="s">
        <v>370</v>
      </c>
      <c r="C9" s="13"/>
      <c r="D9" s="91" t="s">
        <v>372</v>
      </c>
      <c r="E9" s="41">
        <v>3050227.5</v>
      </c>
      <c r="F9" s="41">
        <v>3033407.7119999998</v>
      </c>
      <c r="G9" s="142"/>
      <c r="H9" s="142"/>
      <c r="I9" s="143"/>
      <c r="J9" s="143"/>
      <c r="K9" s="143"/>
      <c r="L9" s="144"/>
      <c r="M9" s="143"/>
      <c r="N9" s="143"/>
      <c r="O9" s="143"/>
      <c r="P9" s="143"/>
      <c r="Q9" s="146"/>
      <c r="R9" s="146"/>
      <c r="S9" s="146"/>
      <c r="T9" s="146"/>
      <c r="U9" s="146"/>
      <c r="V9" s="146"/>
      <c r="W9" s="150"/>
      <c r="X9" s="150"/>
      <c r="Y9" s="147"/>
      <c r="Z9" s="148"/>
    </row>
    <row r="10" spans="1:26" s="99" customFormat="1" x14ac:dyDescent="0.3">
      <c r="A10" s="90"/>
      <c r="B10" s="90"/>
      <c r="C10" s="13"/>
      <c r="D10" s="90"/>
      <c r="E10" s="90"/>
      <c r="F10" s="90"/>
      <c r="G10" s="91"/>
      <c r="H10" s="91"/>
      <c r="I10" s="100"/>
      <c r="J10" s="100"/>
      <c r="K10" s="100"/>
      <c r="L10" s="101"/>
      <c r="M10" s="100"/>
      <c r="N10" s="100"/>
      <c r="O10" s="100"/>
      <c r="P10" s="100"/>
      <c r="Q10" s="100"/>
      <c r="R10" s="100"/>
      <c r="S10" s="100"/>
      <c r="T10" s="100"/>
      <c r="U10" s="102"/>
      <c r="V10" s="102"/>
      <c r="W10" s="102"/>
      <c r="X10" s="102"/>
      <c r="Y10" s="102"/>
      <c r="Z10" s="102"/>
    </row>
    <row r="11" spans="1:26" s="92" customFormat="1" x14ac:dyDescent="0.3">
      <c r="A11" s="98"/>
      <c r="B11" s="98"/>
      <c r="C11" s="7" t="s">
        <v>373</v>
      </c>
      <c r="D11" s="98"/>
      <c r="E11" s="103"/>
      <c r="F11" s="103"/>
      <c r="G11" s="103"/>
      <c r="H11" s="103"/>
      <c r="I11" s="103"/>
      <c r="J11" s="103"/>
      <c r="K11" s="104"/>
      <c r="L11" s="105"/>
      <c r="M11" s="98"/>
      <c r="N11" s="98"/>
      <c r="O11" s="98"/>
      <c r="P11" s="98"/>
      <c r="Q11" s="98"/>
      <c r="R11" s="98"/>
      <c r="S11" s="98"/>
      <c r="T11" s="98"/>
      <c r="U11" s="102"/>
      <c r="V11" s="102"/>
      <c r="W11" s="102"/>
      <c r="X11" s="102"/>
      <c r="Y11" s="102"/>
      <c r="Z11" s="102"/>
    </row>
    <row r="12" spans="1:26" s="92" customFormat="1" ht="58.5" customHeight="1" x14ac:dyDescent="0.3">
      <c r="A12" s="106" t="s">
        <v>10</v>
      </c>
      <c r="B12" s="106"/>
      <c r="C12" s="13" t="s">
        <v>374</v>
      </c>
      <c r="D12" s="98"/>
      <c r="E12" s="97"/>
      <c r="F12" s="97"/>
      <c r="G12" s="97"/>
      <c r="H12" s="97"/>
      <c r="I12" s="100">
        <f>SUM(I13:I22)</f>
        <v>79511</v>
      </c>
      <c r="J12" s="100">
        <f>SUM(J13:J22)</f>
        <v>79410</v>
      </c>
      <c r="K12" s="107">
        <f>J12-I12</f>
        <v>-101</v>
      </c>
      <c r="L12" s="108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s="92" customFormat="1" ht="79.5" customHeight="1" x14ac:dyDescent="0.3">
      <c r="A13" s="37" t="s">
        <v>9</v>
      </c>
      <c r="B13" s="37"/>
      <c r="C13" s="15" t="s">
        <v>375</v>
      </c>
      <c r="D13" s="98" t="s">
        <v>439</v>
      </c>
      <c r="E13" s="97">
        <v>1</v>
      </c>
      <c r="F13" s="97">
        <v>1</v>
      </c>
      <c r="G13" s="97"/>
      <c r="H13" s="97"/>
      <c r="I13" s="22">
        <v>11086</v>
      </c>
      <c r="J13" s="2">
        <v>10729</v>
      </c>
      <c r="K13" s="104">
        <f t="shared" ref="K13:K60" si="0">J13-I13</f>
        <v>-357</v>
      </c>
      <c r="L13" s="145" t="s">
        <v>521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s="92" customFormat="1" x14ac:dyDescent="0.3">
      <c r="A14" s="109"/>
      <c r="B14" s="109"/>
      <c r="C14" s="19" t="s">
        <v>376</v>
      </c>
      <c r="D14" s="98"/>
      <c r="E14" s="97"/>
      <c r="F14" s="97"/>
      <c r="G14" s="97"/>
      <c r="H14" s="97"/>
      <c r="I14" s="22"/>
      <c r="J14" s="42"/>
      <c r="K14" s="104"/>
      <c r="L14" s="145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s="92" customFormat="1" ht="56.25" x14ac:dyDescent="0.3">
      <c r="A15" s="37" t="s">
        <v>17</v>
      </c>
      <c r="B15" s="37"/>
      <c r="C15" s="15" t="s">
        <v>377</v>
      </c>
      <c r="D15" s="98" t="s">
        <v>439</v>
      </c>
      <c r="E15" s="97">
        <v>1</v>
      </c>
      <c r="F15" s="97">
        <v>1</v>
      </c>
      <c r="G15" s="97"/>
      <c r="H15" s="97"/>
      <c r="I15" s="22">
        <v>5073</v>
      </c>
      <c r="J15" s="2">
        <v>4876</v>
      </c>
      <c r="K15" s="104">
        <f t="shared" si="0"/>
        <v>-197</v>
      </c>
      <c r="L15" s="145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s="92" customFormat="1" ht="75" x14ac:dyDescent="0.3">
      <c r="A16" s="37" t="s">
        <v>265</v>
      </c>
      <c r="B16" s="2"/>
      <c r="C16" s="3" t="s">
        <v>378</v>
      </c>
      <c r="D16" s="98" t="s">
        <v>439</v>
      </c>
      <c r="E16" s="97">
        <v>1</v>
      </c>
      <c r="F16" s="97">
        <v>1</v>
      </c>
      <c r="G16" s="97"/>
      <c r="H16" s="97"/>
      <c r="I16" s="2">
        <v>2185</v>
      </c>
      <c r="J16" s="2">
        <v>2381</v>
      </c>
      <c r="K16" s="104">
        <f t="shared" si="0"/>
        <v>196</v>
      </c>
      <c r="L16" s="108" t="s">
        <v>524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s="92" customFormat="1" x14ac:dyDescent="0.3">
      <c r="A17" s="102"/>
      <c r="B17" s="37"/>
      <c r="C17" s="19" t="s">
        <v>379</v>
      </c>
      <c r="D17" s="98"/>
      <c r="E17" s="97"/>
      <c r="F17" s="97"/>
      <c r="G17" s="97"/>
      <c r="H17" s="97"/>
      <c r="I17" s="22"/>
      <c r="J17" s="42"/>
      <c r="K17" s="104"/>
      <c r="L17" s="108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92" customFormat="1" ht="55.5" customHeight="1" x14ac:dyDescent="0.3">
      <c r="A18" s="37" t="s">
        <v>266</v>
      </c>
      <c r="B18" s="37"/>
      <c r="C18" s="15" t="s">
        <v>380</v>
      </c>
      <c r="D18" s="98" t="s">
        <v>439</v>
      </c>
      <c r="E18" s="97">
        <v>1</v>
      </c>
      <c r="F18" s="97">
        <v>1</v>
      </c>
      <c r="G18" s="97"/>
      <c r="H18" s="97"/>
      <c r="I18" s="22">
        <v>10322</v>
      </c>
      <c r="J18" s="22">
        <v>10012</v>
      </c>
      <c r="K18" s="104">
        <f t="shared" si="0"/>
        <v>-310</v>
      </c>
      <c r="L18" s="149" t="s">
        <v>521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s="92" customFormat="1" ht="37.5" x14ac:dyDescent="0.3">
      <c r="A19" s="37" t="s">
        <v>18</v>
      </c>
      <c r="B19" s="37"/>
      <c r="C19" s="15" t="s">
        <v>381</v>
      </c>
      <c r="D19" s="98" t="s">
        <v>439</v>
      </c>
      <c r="E19" s="97">
        <v>1</v>
      </c>
      <c r="F19" s="97">
        <v>1</v>
      </c>
      <c r="G19" s="97"/>
      <c r="H19" s="97"/>
      <c r="I19" s="22">
        <v>14867</v>
      </c>
      <c r="J19" s="2">
        <v>13442</v>
      </c>
      <c r="K19" s="104">
        <f t="shared" si="0"/>
        <v>-1425</v>
      </c>
      <c r="L19" s="149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s="92" customFormat="1" ht="56.25" x14ac:dyDescent="0.3">
      <c r="A20" s="37" t="s">
        <v>19</v>
      </c>
      <c r="B20" s="37"/>
      <c r="C20" s="15" t="s">
        <v>382</v>
      </c>
      <c r="D20" s="98" t="s">
        <v>439</v>
      </c>
      <c r="E20" s="97">
        <v>1</v>
      </c>
      <c r="F20" s="97">
        <v>1</v>
      </c>
      <c r="G20" s="97"/>
      <c r="H20" s="97"/>
      <c r="I20" s="22">
        <v>25448</v>
      </c>
      <c r="J20" s="2">
        <v>24632</v>
      </c>
      <c r="K20" s="104">
        <f t="shared" si="0"/>
        <v>-816</v>
      </c>
      <c r="L20" s="149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s="92" customFormat="1" x14ac:dyDescent="0.3">
      <c r="A21" s="102"/>
      <c r="B21" s="37"/>
      <c r="C21" s="19" t="s">
        <v>383</v>
      </c>
      <c r="D21" s="98"/>
      <c r="E21" s="97"/>
      <c r="F21" s="97"/>
      <c r="G21" s="97"/>
      <c r="H21" s="97"/>
      <c r="I21" s="22"/>
      <c r="J21" s="2"/>
      <c r="K21" s="104"/>
      <c r="L21" s="108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s="92" customFormat="1" ht="75" x14ac:dyDescent="0.3">
      <c r="A22" s="37" t="s">
        <v>20</v>
      </c>
      <c r="B22" s="2"/>
      <c r="C22" s="3" t="s">
        <v>384</v>
      </c>
      <c r="D22" s="98" t="s">
        <v>439</v>
      </c>
      <c r="E22" s="97">
        <v>3</v>
      </c>
      <c r="F22" s="97">
        <v>3</v>
      </c>
      <c r="G22" s="97"/>
      <c r="H22" s="97"/>
      <c r="I22" s="2">
        <v>10530</v>
      </c>
      <c r="J22" s="2">
        <v>13338</v>
      </c>
      <c r="K22" s="104">
        <f t="shared" si="0"/>
        <v>2808</v>
      </c>
      <c r="L22" s="135" t="s">
        <v>524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s="92" customFormat="1" x14ac:dyDescent="0.3">
      <c r="A23" s="102"/>
      <c r="B23" s="102"/>
      <c r="C23" s="7" t="s">
        <v>385</v>
      </c>
      <c r="D23" s="98"/>
      <c r="E23" s="97"/>
      <c r="F23" s="97"/>
      <c r="G23" s="97"/>
      <c r="H23" s="97"/>
      <c r="I23" s="97"/>
      <c r="J23" s="97"/>
      <c r="K23" s="104"/>
      <c r="L23" s="108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s="112" customFormat="1" ht="37.5" x14ac:dyDescent="0.3">
      <c r="A24" s="110" t="s">
        <v>69</v>
      </c>
      <c r="B24" s="110"/>
      <c r="C24" s="75" t="s">
        <v>386</v>
      </c>
      <c r="D24" s="110"/>
      <c r="E24" s="100"/>
      <c r="F24" s="100"/>
      <c r="G24" s="100"/>
      <c r="H24" s="100"/>
      <c r="I24" s="100">
        <f>SUM(I25:I60)</f>
        <v>702646</v>
      </c>
      <c r="J24" s="100">
        <f>SUM(J25:J60)</f>
        <v>658518.80000000005</v>
      </c>
      <c r="K24" s="100">
        <f t="shared" si="0"/>
        <v>-44127.199999999953</v>
      </c>
      <c r="L24" s="10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s="92" customFormat="1" x14ac:dyDescent="0.3">
      <c r="A25" s="37" t="s">
        <v>39</v>
      </c>
      <c r="B25" s="37"/>
      <c r="C25" s="5" t="s">
        <v>387</v>
      </c>
      <c r="D25" s="98" t="s">
        <v>439</v>
      </c>
      <c r="E25" s="22">
        <v>100</v>
      </c>
      <c r="F25" s="97">
        <v>100</v>
      </c>
      <c r="G25" s="97"/>
      <c r="H25" s="97"/>
      <c r="I25" s="22">
        <v>26466</v>
      </c>
      <c r="J25" s="22">
        <v>28726</v>
      </c>
      <c r="K25" s="104">
        <f t="shared" si="0"/>
        <v>2260</v>
      </c>
      <c r="L25" s="135" t="s">
        <v>524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s="92" customFormat="1" ht="75" x14ac:dyDescent="0.3">
      <c r="A26" s="37" t="s">
        <v>40</v>
      </c>
      <c r="B26" s="37"/>
      <c r="C26" s="5" t="s">
        <v>388</v>
      </c>
      <c r="D26" s="98" t="s">
        <v>439</v>
      </c>
      <c r="E26" s="22">
        <v>43</v>
      </c>
      <c r="F26" s="97">
        <v>43</v>
      </c>
      <c r="G26" s="97"/>
      <c r="H26" s="97"/>
      <c r="I26" s="22">
        <v>12784</v>
      </c>
      <c r="J26" s="22">
        <v>13421</v>
      </c>
      <c r="K26" s="104">
        <f t="shared" si="0"/>
        <v>637</v>
      </c>
      <c r="L26" s="135" t="s">
        <v>524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s="92" customFormat="1" ht="82.5" customHeight="1" x14ac:dyDescent="0.3">
      <c r="A27" s="37" t="s">
        <v>41</v>
      </c>
      <c r="B27" s="37"/>
      <c r="C27" s="5" t="s">
        <v>389</v>
      </c>
      <c r="D27" s="98" t="s">
        <v>440</v>
      </c>
      <c r="E27" s="22">
        <v>4</v>
      </c>
      <c r="F27" s="97">
        <v>4</v>
      </c>
      <c r="G27" s="97"/>
      <c r="H27" s="97"/>
      <c r="I27" s="22">
        <v>48915</v>
      </c>
      <c r="J27" s="2">
        <v>48476</v>
      </c>
      <c r="K27" s="104">
        <f t="shared" si="0"/>
        <v>-439</v>
      </c>
      <c r="L27" s="145" t="s">
        <v>521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s="92" customFormat="1" ht="56.25" x14ac:dyDescent="0.3">
      <c r="A28" s="37" t="s">
        <v>42</v>
      </c>
      <c r="B28" s="37"/>
      <c r="C28" s="5" t="s">
        <v>390</v>
      </c>
      <c r="D28" s="98" t="s">
        <v>440</v>
      </c>
      <c r="E28" s="22">
        <v>4</v>
      </c>
      <c r="F28" s="97">
        <v>4</v>
      </c>
      <c r="G28" s="97"/>
      <c r="H28" s="97"/>
      <c r="I28" s="22">
        <v>44616</v>
      </c>
      <c r="J28" s="2">
        <v>44176</v>
      </c>
      <c r="K28" s="104">
        <f t="shared" si="0"/>
        <v>-440</v>
      </c>
      <c r="L28" s="145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92" customFormat="1" ht="56.25" x14ac:dyDescent="0.3">
      <c r="A29" s="37" t="s">
        <v>43</v>
      </c>
      <c r="B29" s="37"/>
      <c r="C29" s="5" t="s">
        <v>391</v>
      </c>
      <c r="D29" s="98" t="s">
        <v>440</v>
      </c>
      <c r="E29" s="22">
        <v>2</v>
      </c>
      <c r="F29" s="97">
        <v>2</v>
      </c>
      <c r="G29" s="97"/>
      <c r="H29" s="97"/>
      <c r="I29" s="22">
        <v>23632</v>
      </c>
      <c r="J29" s="22">
        <v>23328</v>
      </c>
      <c r="K29" s="104">
        <f t="shared" si="0"/>
        <v>-304</v>
      </c>
      <c r="L29" s="145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92" customFormat="1" ht="56.25" x14ac:dyDescent="0.3">
      <c r="A30" s="37" t="s">
        <v>44</v>
      </c>
      <c r="B30" s="37"/>
      <c r="C30" s="5" t="s">
        <v>392</v>
      </c>
      <c r="D30" s="98" t="s">
        <v>440</v>
      </c>
      <c r="E30" s="22">
        <v>4</v>
      </c>
      <c r="F30" s="97">
        <v>4</v>
      </c>
      <c r="G30" s="97"/>
      <c r="H30" s="97"/>
      <c r="I30" s="2">
        <v>70016</v>
      </c>
      <c r="J30" s="2">
        <v>70016</v>
      </c>
      <c r="K30" s="104">
        <f t="shared" si="0"/>
        <v>0</v>
      </c>
      <c r="L30" s="108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s="92" customFormat="1" ht="97.5" customHeight="1" x14ac:dyDescent="0.3">
      <c r="A31" s="37" t="s">
        <v>45</v>
      </c>
      <c r="B31" s="37"/>
      <c r="C31" s="15" t="s">
        <v>393</v>
      </c>
      <c r="D31" s="98" t="s">
        <v>71</v>
      </c>
      <c r="E31" s="20">
        <v>4.0979999999999999</v>
      </c>
      <c r="F31" s="113">
        <v>4.6059999999999999</v>
      </c>
      <c r="G31" s="113"/>
      <c r="H31" s="113"/>
      <c r="I31" s="22">
        <v>120553</v>
      </c>
      <c r="J31" s="2">
        <v>104224</v>
      </c>
      <c r="K31" s="104">
        <f t="shared" si="0"/>
        <v>-16329</v>
      </c>
      <c r="L31" s="145" t="s">
        <v>521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s="92" customFormat="1" ht="37.5" x14ac:dyDescent="0.3">
      <c r="A32" s="37" t="s">
        <v>46</v>
      </c>
      <c r="B32" s="37"/>
      <c r="C32" s="5" t="s">
        <v>394</v>
      </c>
      <c r="D32" s="98" t="s">
        <v>71</v>
      </c>
      <c r="E32" s="20">
        <v>6.1360000000000001</v>
      </c>
      <c r="F32" s="20">
        <v>6.444</v>
      </c>
      <c r="G32" s="20"/>
      <c r="H32" s="20"/>
      <c r="I32" s="22">
        <v>44224</v>
      </c>
      <c r="J32" s="2">
        <v>40000</v>
      </c>
      <c r="K32" s="104">
        <f t="shared" si="0"/>
        <v>-4224</v>
      </c>
      <c r="L32" s="145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s="92" customFormat="1" ht="37.5" x14ac:dyDescent="0.3">
      <c r="A33" s="37" t="s">
        <v>47</v>
      </c>
      <c r="B33" s="37"/>
      <c r="C33" s="5" t="s">
        <v>395</v>
      </c>
      <c r="D33" s="98" t="s">
        <v>71</v>
      </c>
      <c r="E33" s="20">
        <v>0.2</v>
      </c>
      <c r="F33" s="113">
        <v>0.20399999999999999</v>
      </c>
      <c r="G33" s="113"/>
      <c r="H33" s="113"/>
      <c r="I33" s="22">
        <v>4542</v>
      </c>
      <c r="J33" s="2">
        <v>1118</v>
      </c>
      <c r="K33" s="104">
        <f t="shared" si="0"/>
        <v>-3424</v>
      </c>
      <c r="L33" s="145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s="92" customFormat="1" ht="93.75" x14ac:dyDescent="0.3">
      <c r="A34" s="37" t="s">
        <v>271</v>
      </c>
      <c r="B34" s="37"/>
      <c r="C34" s="15" t="s">
        <v>396</v>
      </c>
      <c r="D34" s="98" t="s">
        <v>71</v>
      </c>
      <c r="E34" s="20">
        <v>1.2</v>
      </c>
      <c r="F34" s="20">
        <v>1.306</v>
      </c>
      <c r="G34" s="20"/>
      <c r="H34" s="20"/>
      <c r="I34" s="22">
        <v>13264</v>
      </c>
      <c r="J34" s="2">
        <v>12336</v>
      </c>
      <c r="K34" s="104">
        <f t="shared" si="0"/>
        <v>-928</v>
      </c>
      <c r="L34" s="145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s="92" customFormat="1" ht="18.75" customHeight="1" x14ac:dyDescent="0.3">
      <c r="A35" s="37" t="s">
        <v>272</v>
      </c>
      <c r="B35" s="37"/>
      <c r="C35" s="15" t="s">
        <v>397</v>
      </c>
      <c r="D35" s="98" t="s">
        <v>71</v>
      </c>
      <c r="E35" s="20">
        <v>9.9350000000000005</v>
      </c>
      <c r="F35" s="20">
        <v>10.948</v>
      </c>
      <c r="G35" s="20"/>
      <c r="H35" s="20"/>
      <c r="I35" s="22">
        <v>64915</v>
      </c>
      <c r="J35" s="22">
        <v>65251</v>
      </c>
      <c r="K35" s="104">
        <f t="shared" si="0"/>
        <v>336</v>
      </c>
      <c r="L35" s="108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s="92" customFormat="1" ht="39.75" customHeight="1" x14ac:dyDescent="0.3">
      <c r="A36" s="37" t="s">
        <v>273</v>
      </c>
      <c r="B36" s="9"/>
      <c r="C36" s="8" t="s">
        <v>398</v>
      </c>
      <c r="D36" s="98" t="s">
        <v>439</v>
      </c>
      <c r="E36" s="6">
        <v>2</v>
      </c>
      <c r="F36" s="6">
        <v>2</v>
      </c>
      <c r="G36" s="6"/>
      <c r="H36" s="6"/>
      <c r="I36" s="44">
        <v>4145</v>
      </c>
      <c r="J36" s="44">
        <v>1703</v>
      </c>
      <c r="K36" s="104">
        <f t="shared" si="0"/>
        <v>-2442</v>
      </c>
      <c r="L36" s="108" t="s">
        <v>521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s="92" customFormat="1" ht="55.5" customHeight="1" x14ac:dyDescent="0.3">
      <c r="A37" s="37" t="s">
        <v>274</v>
      </c>
      <c r="B37" s="37"/>
      <c r="C37" s="4" t="s">
        <v>399</v>
      </c>
      <c r="D37" s="98" t="s">
        <v>439</v>
      </c>
      <c r="E37" s="22">
        <v>681</v>
      </c>
      <c r="F37" s="22">
        <v>681</v>
      </c>
      <c r="G37" s="22"/>
      <c r="H37" s="22"/>
      <c r="I37" s="22">
        <v>44727</v>
      </c>
      <c r="J37" s="2">
        <v>44351</v>
      </c>
      <c r="K37" s="104">
        <f t="shared" si="0"/>
        <v>-376</v>
      </c>
      <c r="L37" s="108" t="s">
        <v>521</v>
      </c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s="92" customFormat="1" ht="55.5" customHeight="1" x14ac:dyDescent="0.3">
      <c r="A38" s="37" t="s">
        <v>48</v>
      </c>
      <c r="B38" s="37"/>
      <c r="C38" s="4" t="s">
        <v>400</v>
      </c>
      <c r="D38" s="98" t="s">
        <v>439</v>
      </c>
      <c r="E38" s="22">
        <v>8</v>
      </c>
      <c r="F38" s="22">
        <v>8</v>
      </c>
      <c r="G38" s="97"/>
      <c r="H38" s="97"/>
      <c r="I38" s="22">
        <v>10400</v>
      </c>
      <c r="J38" s="2">
        <v>10400</v>
      </c>
      <c r="K38" s="104">
        <f>J38-I38</f>
        <v>0</v>
      </c>
      <c r="L38" s="108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s="92" customFormat="1" ht="56.25" x14ac:dyDescent="0.3">
      <c r="A39" s="37" t="s">
        <v>49</v>
      </c>
      <c r="B39" s="37"/>
      <c r="C39" s="5" t="s">
        <v>401</v>
      </c>
      <c r="D39" s="98" t="s">
        <v>439</v>
      </c>
      <c r="E39" s="22">
        <v>6</v>
      </c>
      <c r="F39" s="22">
        <v>6</v>
      </c>
      <c r="G39" s="97"/>
      <c r="H39" s="97"/>
      <c r="I39" s="22">
        <v>702</v>
      </c>
      <c r="J39" s="2">
        <v>702</v>
      </c>
      <c r="K39" s="104">
        <f t="shared" si="0"/>
        <v>0</v>
      </c>
      <c r="L39" s="8"/>
      <c r="M39" s="46"/>
      <c r="N39" s="102"/>
      <c r="O39" s="102"/>
      <c r="P39" s="102"/>
      <c r="Q39" s="26"/>
      <c r="R39" s="8"/>
      <c r="S39" s="6"/>
      <c r="T39" s="23"/>
      <c r="U39" s="102"/>
      <c r="V39" s="102"/>
      <c r="W39" s="102"/>
      <c r="X39" s="102"/>
      <c r="Y39" s="102"/>
      <c r="Z39" s="102"/>
    </row>
    <row r="40" spans="1:26" s="92" customFormat="1" ht="93.75" x14ac:dyDescent="0.3">
      <c r="A40" s="37" t="s">
        <v>50</v>
      </c>
      <c r="B40" s="37"/>
      <c r="C40" s="5" t="s">
        <v>402</v>
      </c>
      <c r="D40" s="98" t="s">
        <v>439</v>
      </c>
      <c r="E40" s="22">
        <v>3</v>
      </c>
      <c r="F40" s="22">
        <v>3</v>
      </c>
      <c r="G40" s="97"/>
      <c r="H40" s="97"/>
      <c r="I40" s="22">
        <v>351</v>
      </c>
      <c r="J40" s="2">
        <v>351</v>
      </c>
      <c r="K40" s="104">
        <f t="shared" si="0"/>
        <v>0</v>
      </c>
      <c r="L40" s="8"/>
      <c r="M40" s="46"/>
      <c r="N40" s="102"/>
      <c r="O40" s="102"/>
      <c r="P40" s="102"/>
      <c r="Q40" s="26"/>
      <c r="R40" s="8"/>
      <c r="S40" s="6"/>
      <c r="T40" s="23"/>
      <c r="U40" s="102"/>
      <c r="V40" s="102"/>
      <c r="W40" s="102"/>
      <c r="X40" s="102"/>
      <c r="Y40" s="102"/>
      <c r="Z40" s="102"/>
    </row>
    <row r="41" spans="1:26" s="92" customFormat="1" ht="37.5" x14ac:dyDescent="0.3">
      <c r="A41" s="37" t="s">
        <v>275</v>
      </c>
      <c r="B41" s="37"/>
      <c r="C41" s="5" t="s">
        <v>403</v>
      </c>
      <c r="D41" s="98" t="s">
        <v>440</v>
      </c>
      <c r="E41" s="22">
        <v>18</v>
      </c>
      <c r="F41" s="22">
        <v>18</v>
      </c>
      <c r="G41" s="97"/>
      <c r="H41" s="97"/>
      <c r="I41" s="22">
        <v>72</v>
      </c>
      <c r="J41" s="2">
        <v>72</v>
      </c>
      <c r="K41" s="104">
        <f t="shared" si="0"/>
        <v>0</v>
      </c>
      <c r="L41" s="8"/>
      <c r="M41" s="46"/>
      <c r="N41" s="102"/>
      <c r="O41" s="102"/>
      <c r="P41" s="102"/>
      <c r="Q41" s="26"/>
      <c r="R41" s="15"/>
      <c r="S41" s="6"/>
      <c r="T41" s="23"/>
      <c r="U41" s="102"/>
      <c r="V41" s="102"/>
      <c r="W41" s="102"/>
      <c r="X41" s="102"/>
      <c r="Y41" s="102"/>
      <c r="Z41" s="102"/>
    </row>
    <row r="42" spans="1:26" s="92" customFormat="1" ht="56.25" x14ac:dyDescent="0.3">
      <c r="A42" s="37" t="s">
        <v>200</v>
      </c>
      <c r="B42" s="37"/>
      <c r="C42" s="5" t="s">
        <v>404</v>
      </c>
      <c r="D42" s="98" t="s">
        <v>439</v>
      </c>
      <c r="E42" s="22">
        <v>18</v>
      </c>
      <c r="F42" s="22">
        <v>18</v>
      </c>
      <c r="G42" s="97"/>
      <c r="H42" s="97"/>
      <c r="I42" s="22">
        <v>477</v>
      </c>
      <c r="J42" s="2">
        <f>204+597.8</f>
        <v>801.8</v>
      </c>
      <c r="K42" s="104">
        <f t="shared" si="0"/>
        <v>324.79999999999995</v>
      </c>
      <c r="L42" s="8"/>
      <c r="M42" s="46"/>
      <c r="N42" s="102"/>
      <c r="O42" s="102"/>
      <c r="P42" s="102"/>
      <c r="Q42" s="26"/>
      <c r="R42" s="15"/>
      <c r="S42" s="6"/>
      <c r="T42" s="23"/>
      <c r="U42" s="102"/>
      <c r="V42" s="102"/>
      <c r="W42" s="102"/>
      <c r="X42" s="102"/>
      <c r="Y42" s="102"/>
      <c r="Z42" s="102"/>
    </row>
    <row r="43" spans="1:26" s="92" customFormat="1" ht="37.5" x14ac:dyDescent="0.3">
      <c r="A43" s="37" t="s">
        <v>51</v>
      </c>
      <c r="B43" s="37"/>
      <c r="C43" s="5" t="s">
        <v>405</v>
      </c>
      <c r="D43" s="98" t="s">
        <v>439</v>
      </c>
      <c r="E43" s="22">
        <v>18</v>
      </c>
      <c r="F43" s="22">
        <v>18</v>
      </c>
      <c r="G43" s="97"/>
      <c r="H43" s="97"/>
      <c r="I43" s="22">
        <v>160</v>
      </c>
      <c r="J43" s="2">
        <v>160</v>
      </c>
      <c r="K43" s="104">
        <f t="shared" si="0"/>
        <v>0</v>
      </c>
      <c r="L43" s="8"/>
      <c r="M43" s="46"/>
      <c r="N43" s="102"/>
      <c r="O43" s="102"/>
      <c r="P43" s="102"/>
      <c r="Q43" s="26"/>
      <c r="R43" s="8"/>
      <c r="S43" s="6"/>
      <c r="T43" s="23"/>
      <c r="U43" s="102"/>
      <c r="V43" s="102"/>
      <c r="W43" s="102"/>
      <c r="X43" s="102"/>
      <c r="Y43" s="102"/>
      <c r="Z43" s="102"/>
    </row>
    <row r="44" spans="1:26" s="92" customFormat="1" ht="20.25" x14ac:dyDescent="0.3">
      <c r="A44" s="37" t="s">
        <v>52</v>
      </c>
      <c r="B44" s="37"/>
      <c r="C44" s="8" t="s">
        <v>408</v>
      </c>
      <c r="D44" s="98" t="s">
        <v>439</v>
      </c>
      <c r="E44" s="22">
        <v>1</v>
      </c>
      <c r="F44" s="22">
        <v>1</v>
      </c>
      <c r="G44" s="97"/>
      <c r="H44" s="97"/>
      <c r="I44" s="22">
        <v>8304</v>
      </c>
      <c r="J44" s="2">
        <v>8304</v>
      </c>
      <c r="K44" s="104">
        <f t="shared" si="0"/>
        <v>0</v>
      </c>
      <c r="L44" s="8"/>
      <c r="M44" s="45"/>
      <c r="N44" s="102"/>
      <c r="O44" s="102"/>
      <c r="P44" s="102"/>
      <c r="Q44" s="26"/>
      <c r="R44" s="8"/>
      <c r="S44" s="6"/>
      <c r="T44" s="23"/>
      <c r="U44" s="102"/>
      <c r="V44" s="102"/>
      <c r="W44" s="102"/>
      <c r="X44" s="102"/>
      <c r="Y44" s="102"/>
      <c r="Z44" s="102"/>
    </row>
    <row r="45" spans="1:26" s="92" customFormat="1" ht="56.25" x14ac:dyDescent="0.3">
      <c r="A45" s="37" t="s">
        <v>53</v>
      </c>
      <c r="B45" s="37"/>
      <c r="C45" s="4" t="s">
        <v>406</v>
      </c>
      <c r="D45" s="98" t="s">
        <v>439</v>
      </c>
      <c r="E45" s="22">
        <v>1</v>
      </c>
      <c r="F45" s="22">
        <v>1</v>
      </c>
      <c r="G45" s="97"/>
      <c r="H45" s="97"/>
      <c r="I45" s="22">
        <v>4250</v>
      </c>
      <c r="J45" s="2">
        <v>4919</v>
      </c>
      <c r="K45" s="104">
        <f t="shared" si="0"/>
        <v>669</v>
      </c>
      <c r="L45" s="135" t="s">
        <v>524</v>
      </c>
      <c r="M45" s="45"/>
      <c r="N45" s="102"/>
      <c r="O45" s="102"/>
      <c r="P45" s="102"/>
      <c r="Q45" s="26"/>
      <c r="R45" s="5"/>
      <c r="S45" s="6"/>
      <c r="T45" s="23"/>
      <c r="U45" s="102"/>
      <c r="V45" s="102"/>
      <c r="W45" s="102"/>
      <c r="X45" s="102"/>
      <c r="Y45" s="102"/>
      <c r="Z45" s="102"/>
    </row>
    <row r="46" spans="1:26" s="92" customFormat="1" ht="56.25" x14ac:dyDescent="0.3">
      <c r="A46" s="37" t="s">
        <v>54</v>
      </c>
      <c r="B46" s="37"/>
      <c r="C46" s="4" t="s">
        <v>407</v>
      </c>
      <c r="D46" s="98" t="s">
        <v>439</v>
      </c>
      <c r="E46" s="22">
        <v>2</v>
      </c>
      <c r="F46" s="22">
        <v>2</v>
      </c>
      <c r="G46" s="97"/>
      <c r="H46" s="97"/>
      <c r="I46" s="22">
        <v>4100</v>
      </c>
      <c r="J46" s="2">
        <v>4891</v>
      </c>
      <c r="K46" s="104">
        <f t="shared" si="0"/>
        <v>791</v>
      </c>
      <c r="L46" s="8"/>
      <c r="M46" s="45"/>
      <c r="N46" s="102"/>
      <c r="O46" s="102"/>
      <c r="P46" s="102"/>
      <c r="Q46" s="26"/>
      <c r="R46" s="5"/>
      <c r="S46" s="6"/>
      <c r="T46" s="23"/>
      <c r="U46" s="102"/>
      <c r="V46" s="102"/>
      <c r="W46" s="102"/>
      <c r="X46" s="102"/>
      <c r="Y46" s="102"/>
      <c r="Z46" s="102"/>
    </row>
    <row r="47" spans="1:26" s="92" customFormat="1" ht="75" x14ac:dyDescent="0.3">
      <c r="A47" s="37" t="s">
        <v>55</v>
      </c>
      <c r="B47" s="37"/>
      <c r="C47" s="4" t="s">
        <v>409</v>
      </c>
      <c r="D47" s="98" t="s">
        <v>439</v>
      </c>
      <c r="E47" s="22">
        <v>6</v>
      </c>
      <c r="F47" s="22">
        <v>6</v>
      </c>
      <c r="G47" s="97"/>
      <c r="H47" s="97"/>
      <c r="I47" s="22">
        <v>7948</v>
      </c>
      <c r="J47" s="2">
        <v>9712</v>
      </c>
      <c r="K47" s="104">
        <f t="shared" si="0"/>
        <v>1764</v>
      </c>
      <c r="L47" s="135" t="s">
        <v>524</v>
      </c>
      <c r="M47" s="45"/>
      <c r="N47" s="102"/>
      <c r="O47" s="102"/>
      <c r="P47" s="102"/>
      <c r="Q47" s="26"/>
      <c r="R47" s="5"/>
      <c r="S47" s="6"/>
      <c r="T47" s="23"/>
      <c r="U47" s="102"/>
      <c r="V47" s="102"/>
      <c r="W47" s="102"/>
      <c r="X47" s="102"/>
      <c r="Y47" s="102"/>
      <c r="Z47" s="102"/>
    </row>
    <row r="48" spans="1:26" s="92" customFormat="1" ht="75" x14ac:dyDescent="0.3">
      <c r="A48" s="37" t="s">
        <v>56</v>
      </c>
      <c r="B48" s="37"/>
      <c r="C48" s="4" t="s">
        <v>410</v>
      </c>
      <c r="D48" s="98" t="s">
        <v>439</v>
      </c>
      <c r="E48" s="22">
        <v>5</v>
      </c>
      <c r="F48" s="22">
        <v>5</v>
      </c>
      <c r="G48" s="97"/>
      <c r="H48" s="97"/>
      <c r="I48" s="22">
        <v>4549</v>
      </c>
      <c r="J48" s="2">
        <v>5835</v>
      </c>
      <c r="K48" s="104">
        <f t="shared" si="0"/>
        <v>1286</v>
      </c>
      <c r="L48" s="135" t="s">
        <v>524</v>
      </c>
      <c r="M48" s="45"/>
      <c r="N48" s="102"/>
      <c r="O48" s="102"/>
      <c r="P48" s="102"/>
      <c r="Q48" s="26"/>
      <c r="R48" s="5"/>
      <c r="S48" s="6"/>
      <c r="T48" s="23"/>
      <c r="U48" s="102"/>
      <c r="V48" s="102"/>
      <c r="W48" s="102"/>
      <c r="X48" s="102"/>
      <c r="Y48" s="102"/>
      <c r="Z48" s="102"/>
    </row>
    <row r="49" spans="1:26" s="92" customFormat="1" ht="56.25" x14ac:dyDescent="0.3">
      <c r="A49" s="37" t="s">
        <v>57</v>
      </c>
      <c r="B49" s="37"/>
      <c r="C49" s="4" t="s">
        <v>411</v>
      </c>
      <c r="D49" s="98" t="s">
        <v>439</v>
      </c>
      <c r="E49" s="22">
        <v>2</v>
      </c>
      <c r="F49" s="22">
        <v>2</v>
      </c>
      <c r="G49" s="97"/>
      <c r="H49" s="97"/>
      <c r="I49" s="22">
        <v>1328</v>
      </c>
      <c r="J49" s="2">
        <v>1774</v>
      </c>
      <c r="K49" s="104">
        <f t="shared" si="0"/>
        <v>446</v>
      </c>
      <c r="L49" s="135" t="s">
        <v>524</v>
      </c>
      <c r="M49" s="45"/>
      <c r="N49" s="102"/>
      <c r="O49" s="102"/>
      <c r="P49" s="102"/>
      <c r="Q49" s="26"/>
      <c r="R49" s="8"/>
      <c r="S49" s="6"/>
      <c r="T49" s="23"/>
      <c r="U49" s="102"/>
      <c r="V49" s="102"/>
      <c r="W49" s="102"/>
      <c r="X49" s="102"/>
      <c r="Y49" s="102"/>
      <c r="Z49" s="102"/>
    </row>
    <row r="50" spans="1:26" s="92" customFormat="1" ht="56.25" x14ac:dyDescent="0.3">
      <c r="A50" s="37" t="s">
        <v>58</v>
      </c>
      <c r="B50" s="37"/>
      <c r="C50" s="4" t="s">
        <v>412</v>
      </c>
      <c r="D50" s="98" t="s">
        <v>439</v>
      </c>
      <c r="E50" s="22">
        <v>1</v>
      </c>
      <c r="F50" s="22">
        <v>1</v>
      </c>
      <c r="G50" s="97"/>
      <c r="H50" s="97"/>
      <c r="I50" s="22">
        <v>550</v>
      </c>
      <c r="J50" s="2">
        <v>759</v>
      </c>
      <c r="K50" s="104">
        <f t="shared" si="0"/>
        <v>209</v>
      </c>
      <c r="L50" s="135" t="s">
        <v>524</v>
      </c>
      <c r="M50" s="45"/>
      <c r="N50" s="102"/>
      <c r="O50" s="102"/>
      <c r="P50" s="102"/>
      <c r="Q50" s="26"/>
      <c r="R50" s="5"/>
      <c r="S50" s="6"/>
      <c r="T50" s="23"/>
      <c r="U50" s="102"/>
      <c r="V50" s="102"/>
      <c r="W50" s="102"/>
      <c r="X50" s="102"/>
      <c r="Y50" s="102"/>
      <c r="Z50" s="102"/>
    </row>
    <row r="51" spans="1:26" s="92" customFormat="1" ht="56.25" x14ac:dyDescent="0.3">
      <c r="A51" s="37" t="s">
        <v>59</v>
      </c>
      <c r="B51" s="37"/>
      <c r="C51" s="4" t="s">
        <v>413</v>
      </c>
      <c r="D51" s="98" t="s">
        <v>439</v>
      </c>
      <c r="E51" s="22">
        <v>2</v>
      </c>
      <c r="F51" s="22">
        <v>2</v>
      </c>
      <c r="G51" s="97"/>
      <c r="H51" s="97"/>
      <c r="I51" s="22">
        <v>6358</v>
      </c>
      <c r="J51" s="2">
        <v>7532</v>
      </c>
      <c r="K51" s="104">
        <f t="shared" si="0"/>
        <v>1174</v>
      </c>
      <c r="L51" s="135" t="s">
        <v>524</v>
      </c>
      <c r="M51" s="45"/>
      <c r="N51" s="102"/>
      <c r="O51" s="102"/>
      <c r="P51" s="102"/>
      <c r="Q51" s="26"/>
      <c r="R51" s="5"/>
      <c r="S51" s="6"/>
      <c r="T51" s="23"/>
      <c r="U51" s="102"/>
      <c r="V51" s="102"/>
      <c r="W51" s="102"/>
      <c r="X51" s="102"/>
      <c r="Y51" s="102"/>
      <c r="Z51" s="102"/>
    </row>
    <row r="52" spans="1:26" s="92" customFormat="1" ht="75" x14ac:dyDescent="0.3">
      <c r="A52" s="37" t="s">
        <v>60</v>
      </c>
      <c r="B52" s="37"/>
      <c r="C52" s="4" t="s">
        <v>414</v>
      </c>
      <c r="D52" s="98" t="s">
        <v>439</v>
      </c>
      <c r="E52" s="22">
        <v>4</v>
      </c>
      <c r="F52" s="22">
        <v>4</v>
      </c>
      <c r="G52" s="97"/>
      <c r="H52" s="97"/>
      <c r="I52" s="22">
        <v>8200</v>
      </c>
      <c r="J52" s="2">
        <v>9748</v>
      </c>
      <c r="K52" s="104">
        <f t="shared" si="0"/>
        <v>1548</v>
      </c>
      <c r="L52" s="135" t="s">
        <v>524</v>
      </c>
      <c r="M52" s="45"/>
      <c r="N52" s="102"/>
      <c r="O52" s="102"/>
      <c r="P52" s="102"/>
      <c r="Q52" s="26"/>
      <c r="R52" s="5"/>
      <c r="S52" s="6"/>
      <c r="T52" s="23"/>
      <c r="U52" s="102"/>
      <c r="V52" s="102"/>
      <c r="W52" s="102"/>
      <c r="X52" s="102"/>
      <c r="Y52" s="102"/>
      <c r="Z52" s="102"/>
    </row>
    <row r="53" spans="1:26" s="92" customFormat="1" ht="75" x14ac:dyDescent="0.3">
      <c r="A53" s="37" t="s">
        <v>61</v>
      </c>
      <c r="B53" s="37"/>
      <c r="C53" s="4" t="s">
        <v>415</v>
      </c>
      <c r="D53" s="98" t="s">
        <v>439</v>
      </c>
      <c r="E53" s="22">
        <v>4</v>
      </c>
      <c r="F53" s="22">
        <v>4</v>
      </c>
      <c r="G53" s="97"/>
      <c r="H53" s="97"/>
      <c r="I53" s="22">
        <v>3591</v>
      </c>
      <c r="J53" s="2">
        <v>4497</v>
      </c>
      <c r="K53" s="104">
        <f t="shared" si="0"/>
        <v>906</v>
      </c>
      <c r="L53" s="135" t="s">
        <v>524</v>
      </c>
      <c r="M53" s="45"/>
      <c r="N53" s="102"/>
      <c r="O53" s="102"/>
      <c r="P53" s="102"/>
      <c r="Q53" s="26"/>
      <c r="R53" s="8"/>
      <c r="S53" s="6"/>
      <c r="T53" s="23"/>
      <c r="U53" s="102"/>
      <c r="V53" s="102"/>
      <c r="W53" s="102"/>
      <c r="X53" s="102"/>
      <c r="Y53" s="102"/>
      <c r="Z53" s="102"/>
    </row>
    <row r="54" spans="1:26" s="92" customFormat="1" ht="75" x14ac:dyDescent="0.3">
      <c r="A54" s="37" t="s">
        <v>62</v>
      </c>
      <c r="B54" s="37"/>
      <c r="C54" s="4" t="s">
        <v>416</v>
      </c>
      <c r="D54" s="98" t="s">
        <v>439</v>
      </c>
      <c r="E54" s="22">
        <v>1</v>
      </c>
      <c r="F54" s="22">
        <v>1</v>
      </c>
      <c r="G54" s="22"/>
      <c r="H54" s="22"/>
      <c r="I54" s="22">
        <v>703</v>
      </c>
      <c r="J54" s="2">
        <v>879</v>
      </c>
      <c r="K54" s="104">
        <f t="shared" si="0"/>
        <v>176</v>
      </c>
      <c r="L54" s="135" t="s">
        <v>524</v>
      </c>
      <c r="M54" s="45"/>
      <c r="N54" s="102"/>
      <c r="O54" s="102"/>
      <c r="P54" s="102"/>
      <c r="Q54" s="26"/>
      <c r="R54" s="15"/>
      <c r="S54" s="6"/>
      <c r="T54" s="23"/>
      <c r="U54" s="102"/>
      <c r="V54" s="102"/>
      <c r="W54" s="102"/>
      <c r="X54" s="102"/>
      <c r="Y54" s="102"/>
      <c r="Z54" s="102"/>
    </row>
    <row r="55" spans="1:26" s="92" customFormat="1" ht="75" x14ac:dyDescent="0.3">
      <c r="A55" s="37" t="s">
        <v>63</v>
      </c>
      <c r="B55" s="37"/>
      <c r="C55" s="4" t="s">
        <v>417</v>
      </c>
      <c r="D55" s="98" t="s">
        <v>439</v>
      </c>
      <c r="E55" s="22">
        <v>90</v>
      </c>
      <c r="F55" s="22">
        <v>90</v>
      </c>
      <c r="G55" s="97"/>
      <c r="H55" s="97"/>
      <c r="I55" s="22">
        <v>2999</v>
      </c>
      <c r="J55" s="2">
        <v>2778</v>
      </c>
      <c r="K55" s="104">
        <f t="shared" si="0"/>
        <v>-221</v>
      </c>
      <c r="L55" s="8" t="s">
        <v>521</v>
      </c>
      <c r="M55" s="45"/>
      <c r="N55" s="102"/>
      <c r="O55" s="102"/>
      <c r="P55" s="102"/>
      <c r="Q55" s="26"/>
      <c r="R55" s="15"/>
      <c r="S55" s="6"/>
      <c r="T55" s="23"/>
      <c r="U55" s="102"/>
      <c r="V55" s="102"/>
      <c r="W55" s="102"/>
      <c r="X55" s="102"/>
      <c r="Y55" s="102"/>
      <c r="Z55" s="102"/>
    </row>
    <row r="56" spans="1:26" s="92" customFormat="1" ht="41.25" customHeight="1" x14ac:dyDescent="0.3">
      <c r="A56" s="37" t="s">
        <v>64</v>
      </c>
      <c r="B56" s="37"/>
      <c r="C56" s="4" t="s">
        <v>418</v>
      </c>
      <c r="D56" s="98" t="s">
        <v>439</v>
      </c>
      <c r="E56" s="22">
        <v>1</v>
      </c>
      <c r="F56" s="22">
        <v>1</v>
      </c>
      <c r="G56" s="97"/>
      <c r="H56" s="97"/>
      <c r="I56" s="22">
        <v>59763</v>
      </c>
      <c r="J56" s="2">
        <v>59763</v>
      </c>
      <c r="K56" s="104">
        <f t="shared" si="0"/>
        <v>0</v>
      </c>
      <c r="L56" s="8"/>
      <c r="M56" s="45"/>
      <c r="N56" s="102"/>
      <c r="O56" s="102"/>
      <c r="P56" s="102"/>
      <c r="Q56" s="26"/>
      <c r="R56" s="8"/>
      <c r="S56" s="6"/>
      <c r="T56" s="6"/>
      <c r="U56" s="102"/>
      <c r="V56" s="102"/>
      <c r="W56" s="102"/>
      <c r="X56" s="102"/>
      <c r="Y56" s="102"/>
      <c r="Z56" s="102"/>
    </row>
    <row r="57" spans="1:26" s="92" customFormat="1" ht="36" customHeight="1" x14ac:dyDescent="0.3">
      <c r="A57" s="37" t="s">
        <v>65</v>
      </c>
      <c r="B57" s="37"/>
      <c r="C57" s="4" t="s">
        <v>419</v>
      </c>
      <c r="D57" s="98" t="s">
        <v>440</v>
      </c>
      <c r="E57" s="22">
        <v>1</v>
      </c>
      <c r="F57" s="22">
        <v>1</v>
      </c>
      <c r="G57" s="97"/>
      <c r="H57" s="97"/>
      <c r="I57" s="22">
        <v>12054</v>
      </c>
      <c r="J57" s="2">
        <v>8636</v>
      </c>
      <c r="K57" s="104">
        <f t="shared" si="0"/>
        <v>-3418</v>
      </c>
      <c r="L57" s="8" t="s">
        <v>521</v>
      </c>
      <c r="M57" s="45"/>
      <c r="N57" s="102"/>
      <c r="O57" s="102"/>
      <c r="P57" s="102"/>
      <c r="Q57" s="26"/>
      <c r="R57" s="8"/>
      <c r="S57" s="6"/>
      <c r="T57" s="6"/>
      <c r="U57" s="102"/>
      <c r="V57" s="102"/>
      <c r="W57" s="102"/>
      <c r="X57" s="102"/>
      <c r="Y57" s="102"/>
      <c r="Z57" s="102"/>
    </row>
    <row r="58" spans="1:26" s="92" customFormat="1" ht="56.25" x14ac:dyDescent="0.3">
      <c r="A58" s="37" t="s">
        <v>66</v>
      </c>
      <c r="B58" s="37"/>
      <c r="C58" s="4" t="s">
        <v>420</v>
      </c>
      <c r="D58" s="98" t="s">
        <v>440</v>
      </c>
      <c r="E58" s="22">
        <v>4</v>
      </c>
      <c r="F58" s="22">
        <v>4</v>
      </c>
      <c r="G58" s="97"/>
      <c r="H58" s="97"/>
      <c r="I58" s="22">
        <v>17315</v>
      </c>
      <c r="J58" s="2">
        <v>893</v>
      </c>
      <c r="K58" s="104">
        <f t="shared" si="0"/>
        <v>-16422</v>
      </c>
      <c r="L58" s="8" t="s">
        <v>521</v>
      </c>
      <c r="M58" s="47"/>
      <c r="N58" s="102"/>
      <c r="O58" s="102"/>
      <c r="P58" s="102"/>
      <c r="Q58" s="27"/>
      <c r="R58" s="26"/>
      <c r="S58" s="26"/>
      <c r="T58" s="26"/>
      <c r="U58" s="102"/>
      <c r="V58" s="102"/>
      <c r="W58" s="102"/>
      <c r="X58" s="102"/>
      <c r="Y58" s="102"/>
      <c r="Z58" s="102"/>
    </row>
    <row r="59" spans="1:26" s="92" customFormat="1" ht="37.5" x14ac:dyDescent="0.3">
      <c r="A59" s="37" t="s">
        <v>67</v>
      </c>
      <c r="B59" s="37"/>
      <c r="C59" s="4" t="s">
        <v>421</v>
      </c>
      <c r="D59" s="98" t="s">
        <v>439</v>
      </c>
      <c r="E59" s="22">
        <v>1</v>
      </c>
      <c r="F59" s="22">
        <v>1</v>
      </c>
      <c r="G59" s="97"/>
      <c r="H59" s="97"/>
      <c r="I59" s="22">
        <v>8673</v>
      </c>
      <c r="J59" s="2">
        <v>5986</v>
      </c>
      <c r="K59" s="104">
        <f t="shared" si="0"/>
        <v>-2687</v>
      </c>
      <c r="L59" s="8" t="s">
        <v>521</v>
      </c>
      <c r="M59" s="47"/>
      <c r="N59" s="102"/>
      <c r="O59" s="102"/>
      <c r="P59" s="102"/>
      <c r="Q59" s="27"/>
      <c r="R59" s="26"/>
      <c r="S59" s="26"/>
      <c r="T59" s="26"/>
      <c r="U59" s="102"/>
      <c r="V59" s="102"/>
      <c r="W59" s="102"/>
      <c r="X59" s="102"/>
      <c r="Y59" s="102"/>
      <c r="Z59" s="102"/>
    </row>
    <row r="60" spans="1:26" s="92" customFormat="1" ht="34.5" customHeight="1" x14ac:dyDescent="0.3">
      <c r="A60" s="37" t="s">
        <v>68</v>
      </c>
      <c r="B60" s="37"/>
      <c r="C60" s="4" t="s">
        <v>422</v>
      </c>
      <c r="D60" s="98" t="s">
        <v>439</v>
      </c>
      <c r="E60" s="22">
        <v>1</v>
      </c>
      <c r="F60" s="22">
        <v>1</v>
      </c>
      <c r="G60" s="97"/>
      <c r="H60" s="97"/>
      <c r="I60" s="22">
        <v>17000</v>
      </c>
      <c r="J60" s="2">
        <v>12000</v>
      </c>
      <c r="K60" s="104">
        <f t="shared" si="0"/>
        <v>-5000</v>
      </c>
      <c r="L60" s="8" t="s">
        <v>521</v>
      </c>
      <c r="M60" s="47"/>
      <c r="N60" s="102"/>
      <c r="O60" s="102"/>
      <c r="P60" s="102"/>
      <c r="Q60" s="26"/>
      <c r="R60" s="26"/>
      <c r="S60" s="26"/>
      <c r="T60" s="26"/>
      <c r="U60" s="102"/>
      <c r="V60" s="102"/>
      <c r="W60" s="102"/>
      <c r="X60" s="102"/>
      <c r="Y60" s="102"/>
      <c r="Z60" s="102"/>
    </row>
    <row r="61" spans="1:26" s="92" customFormat="1" x14ac:dyDescent="0.3">
      <c r="A61" s="102"/>
      <c r="B61" s="102"/>
      <c r="C61" s="7" t="s">
        <v>423</v>
      </c>
      <c r="D61" s="98"/>
      <c r="E61" s="97"/>
      <c r="F61" s="97"/>
      <c r="G61" s="97"/>
      <c r="H61" s="97"/>
      <c r="I61" s="97"/>
      <c r="J61" s="97"/>
      <c r="K61" s="104"/>
      <c r="L61" s="108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s="92" customFormat="1" ht="37.5" x14ac:dyDescent="0.3">
      <c r="A62" s="110" t="s">
        <v>79</v>
      </c>
      <c r="B62" s="110"/>
      <c r="C62" s="19" t="s">
        <v>424</v>
      </c>
      <c r="D62" s="110"/>
      <c r="E62" s="100"/>
      <c r="F62" s="100"/>
      <c r="G62" s="100"/>
      <c r="H62" s="100"/>
      <c r="I62" s="100">
        <f>SUM(I63:I65)</f>
        <v>29080</v>
      </c>
      <c r="J62" s="100">
        <f t="shared" ref="J62:K62" si="1">SUM(J63:J65)</f>
        <v>29068</v>
      </c>
      <c r="K62" s="100">
        <f t="shared" si="1"/>
        <v>-12</v>
      </c>
      <c r="L62" s="101"/>
      <c r="M62" s="111"/>
      <c r="N62" s="111"/>
      <c r="O62" s="111"/>
      <c r="P62" s="111"/>
      <c r="Q62" s="111"/>
      <c r="R62" s="111"/>
      <c r="S62" s="111"/>
      <c r="T62" s="111"/>
      <c r="U62" s="102"/>
      <c r="V62" s="102"/>
      <c r="W62" s="102"/>
      <c r="X62" s="102"/>
      <c r="Y62" s="102"/>
      <c r="Z62" s="102"/>
    </row>
    <row r="63" spans="1:26" s="92" customFormat="1" ht="60" customHeight="1" x14ac:dyDescent="0.3">
      <c r="A63" s="37" t="s">
        <v>74</v>
      </c>
      <c r="B63" s="37"/>
      <c r="C63" s="28" t="s">
        <v>425</v>
      </c>
      <c r="D63" s="98" t="s">
        <v>439</v>
      </c>
      <c r="E63" s="25">
        <v>6</v>
      </c>
      <c r="F63" s="97">
        <v>6</v>
      </c>
      <c r="G63" s="97"/>
      <c r="H63" s="97"/>
      <c r="I63" s="25">
        <v>5598</v>
      </c>
      <c r="J63" s="23">
        <v>5598</v>
      </c>
      <c r="K63" s="104">
        <f>J63-I63</f>
        <v>0</v>
      </c>
      <c r="L63" s="8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s="92" customFormat="1" ht="106.5" customHeight="1" x14ac:dyDescent="0.3">
      <c r="A64" s="37" t="s">
        <v>76</v>
      </c>
      <c r="B64" s="37"/>
      <c r="C64" s="28" t="s">
        <v>426</v>
      </c>
      <c r="D64" s="98" t="s">
        <v>439</v>
      </c>
      <c r="E64" s="25">
        <v>1</v>
      </c>
      <c r="F64" s="97">
        <v>1</v>
      </c>
      <c r="G64" s="97"/>
      <c r="H64" s="97"/>
      <c r="I64" s="25">
        <v>13750</v>
      </c>
      <c r="J64" s="23">
        <v>13750</v>
      </c>
      <c r="K64" s="104">
        <f t="shared" ref="K64:K113" si="2">J64-I64</f>
        <v>0</v>
      </c>
      <c r="L64" s="8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s="92" customFormat="1" ht="75.75" customHeight="1" x14ac:dyDescent="0.3">
      <c r="A65" s="37" t="s">
        <v>78</v>
      </c>
      <c r="B65" s="37"/>
      <c r="C65" s="28" t="s">
        <v>427</v>
      </c>
      <c r="D65" s="98" t="s">
        <v>439</v>
      </c>
      <c r="E65" s="25">
        <v>2</v>
      </c>
      <c r="F65" s="97">
        <v>2</v>
      </c>
      <c r="G65" s="97"/>
      <c r="H65" s="97"/>
      <c r="I65" s="25">
        <v>9732</v>
      </c>
      <c r="J65" s="23">
        <v>9720</v>
      </c>
      <c r="K65" s="104">
        <f t="shared" si="2"/>
        <v>-12</v>
      </c>
      <c r="L65" s="8" t="s">
        <v>521</v>
      </c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s="92" customFormat="1" x14ac:dyDescent="0.3">
      <c r="A66" s="37"/>
      <c r="B66" s="37"/>
      <c r="C66" s="7" t="s">
        <v>428</v>
      </c>
      <c r="D66" s="98"/>
      <c r="E66" s="97"/>
      <c r="F66" s="97"/>
      <c r="G66" s="97"/>
      <c r="H66" s="97" t="s">
        <v>436</v>
      </c>
      <c r="I66" s="22"/>
      <c r="J66" s="97"/>
      <c r="K66" s="104"/>
      <c r="L66" s="108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s="92" customFormat="1" ht="81.75" customHeight="1" x14ac:dyDescent="0.3">
      <c r="A67" s="110" t="s">
        <v>88</v>
      </c>
      <c r="B67" s="110"/>
      <c r="C67" s="19" t="s">
        <v>429</v>
      </c>
      <c r="D67" s="110"/>
      <c r="E67" s="100"/>
      <c r="F67" s="100"/>
      <c r="G67" s="100"/>
      <c r="H67" s="100"/>
      <c r="I67" s="100">
        <f>SUM(I68:I71)</f>
        <v>544484</v>
      </c>
      <c r="J67" s="100">
        <f>SUM(J68:J71)</f>
        <v>539686</v>
      </c>
      <c r="K67" s="104">
        <f t="shared" si="2"/>
        <v>-4798</v>
      </c>
      <c r="L67" s="101"/>
      <c r="M67" s="111"/>
      <c r="N67" s="111"/>
      <c r="O67" s="111"/>
      <c r="P67" s="111"/>
      <c r="Q67" s="111"/>
      <c r="R67" s="111"/>
      <c r="S67" s="111"/>
      <c r="T67" s="111"/>
      <c r="U67" s="102"/>
      <c r="V67" s="102"/>
      <c r="W67" s="102"/>
      <c r="X67" s="102"/>
      <c r="Y67" s="102"/>
      <c r="Z67" s="102"/>
    </row>
    <row r="68" spans="1:26" s="92" customFormat="1" ht="139.5" customHeight="1" x14ac:dyDescent="0.3">
      <c r="A68" s="37" t="s">
        <v>81</v>
      </c>
      <c r="B68" s="37"/>
      <c r="C68" s="15" t="s">
        <v>430</v>
      </c>
      <c r="D68" s="98" t="s">
        <v>442</v>
      </c>
      <c r="E68" s="22">
        <v>2240</v>
      </c>
      <c r="F68" s="22">
        <v>2299</v>
      </c>
      <c r="G68" s="22"/>
      <c r="H68" s="22"/>
      <c r="I68" s="22">
        <v>516927</v>
      </c>
      <c r="J68" s="23">
        <v>515008</v>
      </c>
      <c r="K68" s="104">
        <f t="shared" si="2"/>
        <v>-1919</v>
      </c>
      <c r="L68" s="8" t="s">
        <v>522</v>
      </c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s="92" customFormat="1" ht="37.5" x14ac:dyDescent="0.3">
      <c r="A69" s="37" t="s">
        <v>83</v>
      </c>
      <c r="B69" s="37"/>
      <c r="C69" s="15" t="s">
        <v>431</v>
      </c>
      <c r="D69" s="98" t="s">
        <v>441</v>
      </c>
      <c r="E69" s="22">
        <v>1</v>
      </c>
      <c r="F69" s="97">
        <v>1</v>
      </c>
      <c r="G69" s="97"/>
      <c r="H69" s="97"/>
      <c r="I69" s="22">
        <v>5017</v>
      </c>
      <c r="J69" s="23">
        <v>2877</v>
      </c>
      <c r="K69" s="104">
        <f t="shared" si="2"/>
        <v>-2140</v>
      </c>
      <c r="L69" s="8" t="s">
        <v>521</v>
      </c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s="92" customFormat="1" ht="37.5" x14ac:dyDescent="0.3">
      <c r="A70" s="37" t="s">
        <v>85</v>
      </c>
      <c r="B70" s="37"/>
      <c r="C70" s="15" t="s">
        <v>432</v>
      </c>
      <c r="D70" s="98" t="s">
        <v>441</v>
      </c>
      <c r="E70" s="22">
        <v>1</v>
      </c>
      <c r="F70" s="97">
        <v>1</v>
      </c>
      <c r="G70" s="97"/>
      <c r="H70" s="97"/>
      <c r="I70" s="22">
        <v>1440</v>
      </c>
      <c r="J70" s="23">
        <v>701</v>
      </c>
      <c r="K70" s="104">
        <f t="shared" si="2"/>
        <v>-739</v>
      </c>
      <c r="L70" s="8" t="s">
        <v>521</v>
      </c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s="92" customFormat="1" ht="37.5" x14ac:dyDescent="0.3">
      <c r="A71" s="37" t="s">
        <v>239</v>
      </c>
      <c r="B71" s="37"/>
      <c r="C71" s="5" t="s">
        <v>433</v>
      </c>
      <c r="D71" s="98" t="s">
        <v>439</v>
      </c>
      <c r="E71" s="22">
        <v>1</v>
      </c>
      <c r="F71" s="97">
        <v>1</v>
      </c>
      <c r="G71" s="97"/>
      <c r="H71" s="97"/>
      <c r="I71" s="22">
        <v>21100</v>
      </c>
      <c r="J71" s="23">
        <v>21100</v>
      </c>
      <c r="K71" s="104">
        <f t="shared" si="2"/>
        <v>0</v>
      </c>
      <c r="L71" s="108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s="92" customFormat="1" x14ac:dyDescent="0.3">
      <c r="A72" s="102"/>
      <c r="B72" s="102"/>
      <c r="C72" s="7" t="s">
        <v>434</v>
      </c>
      <c r="D72" s="98"/>
      <c r="E72" s="97"/>
      <c r="F72" s="97"/>
      <c r="G72" s="97"/>
      <c r="H72" s="97"/>
      <c r="I72" s="97"/>
      <c r="J72" s="97"/>
      <c r="K72" s="104">
        <f t="shared" si="2"/>
        <v>0</v>
      </c>
      <c r="L72" s="108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s="92" customFormat="1" ht="75" x14ac:dyDescent="0.3">
      <c r="A73" s="110" t="s">
        <v>204</v>
      </c>
      <c r="B73" s="110"/>
      <c r="C73" s="19" t="s">
        <v>435</v>
      </c>
      <c r="D73" s="110"/>
      <c r="E73" s="100"/>
      <c r="F73" s="100"/>
      <c r="G73" s="100"/>
      <c r="H73" s="100"/>
      <c r="I73" s="100">
        <f>SUM(I74:I113)</f>
        <v>171806.21428571429</v>
      </c>
      <c r="J73" s="100">
        <f>SUM(J74:J114)</f>
        <v>168094</v>
      </c>
      <c r="K73" s="100">
        <f>SUM(K74:K114)</f>
        <v>-3712.2142857142862</v>
      </c>
      <c r="L73" s="101"/>
      <c r="M73" s="111"/>
      <c r="N73" s="111"/>
      <c r="O73" s="111"/>
      <c r="P73" s="111"/>
      <c r="Q73" s="111"/>
      <c r="R73" s="111"/>
      <c r="S73" s="111"/>
      <c r="T73" s="111"/>
      <c r="U73" s="102"/>
      <c r="V73" s="102"/>
      <c r="W73" s="102"/>
      <c r="X73" s="102"/>
      <c r="Y73" s="102"/>
      <c r="Z73" s="102"/>
    </row>
    <row r="74" spans="1:26" s="92" customFormat="1" ht="81" x14ac:dyDescent="0.3">
      <c r="A74" s="37" t="s">
        <v>93</v>
      </c>
      <c r="B74" s="37"/>
      <c r="C74" s="36" t="s">
        <v>437</v>
      </c>
      <c r="D74" s="46" t="s">
        <v>441</v>
      </c>
      <c r="E74" s="25">
        <v>1</v>
      </c>
      <c r="F74" s="25">
        <v>1</v>
      </c>
      <c r="G74" s="102"/>
      <c r="H74" s="26"/>
      <c r="I74" s="25">
        <v>10800</v>
      </c>
      <c r="J74" s="23">
        <v>10800</v>
      </c>
      <c r="K74" s="104">
        <f t="shared" si="2"/>
        <v>0</v>
      </c>
      <c r="L74" s="8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s="92" customFormat="1" ht="81" x14ac:dyDescent="0.3">
      <c r="A75" s="37" t="s">
        <v>94</v>
      </c>
      <c r="B75" s="37"/>
      <c r="C75" s="36" t="s">
        <v>438</v>
      </c>
      <c r="D75" s="46" t="s">
        <v>441</v>
      </c>
      <c r="E75" s="25">
        <v>1</v>
      </c>
      <c r="F75" s="25">
        <v>1</v>
      </c>
      <c r="G75" s="102"/>
      <c r="H75" s="26"/>
      <c r="I75" s="25">
        <v>5040</v>
      </c>
      <c r="J75" s="23">
        <v>5040</v>
      </c>
      <c r="K75" s="104">
        <f t="shared" si="2"/>
        <v>0</v>
      </c>
      <c r="L75" s="8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s="92" customFormat="1" ht="121.5" x14ac:dyDescent="0.3">
      <c r="A76" s="37" t="s">
        <v>240</v>
      </c>
      <c r="B76" s="37"/>
      <c r="C76" s="36" t="s">
        <v>445</v>
      </c>
      <c r="D76" s="46" t="s">
        <v>441</v>
      </c>
      <c r="E76" s="25">
        <v>1</v>
      </c>
      <c r="F76" s="25">
        <v>1</v>
      </c>
      <c r="G76" s="102"/>
      <c r="H76" s="26"/>
      <c r="I76" s="25">
        <v>8716</v>
      </c>
      <c r="J76" s="23">
        <v>8716</v>
      </c>
      <c r="K76" s="104">
        <f t="shared" si="2"/>
        <v>0</v>
      </c>
      <c r="L76" s="8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s="92" customFormat="1" ht="81" x14ac:dyDescent="0.3">
      <c r="A77" s="37" t="s">
        <v>95</v>
      </c>
      <c r="B77" s="37"/>
      <c r="C77" s="36" t="s">
        <v>446</v>
      </c>
      <c r="D77" s="46" t="s">
        <v>441</v>
      </c>
      <c r="E77" s="25">
        <v>1</v>
      </c>
      <c r="F77" s="25">
        <v>1</v>
      </c>
      <c r="G77" s="102"/>
      <c r="H77" s="26"/>
      <c r="I77" s="25">
        <v>2495</v>
      </c>
      <c r="J77" s="23">
        <v>2277</v>
      </c>
      <c r="K77" s="104">
        <f t="shared" si="2"/>
        <v>-218</v>
      </c>
      <c r="L77" s="135" t="s">
        <v>524</v>
      </c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s="92" customFormat="1" ht="90" customHeight="1" x14ac:dyDescent="0.3">
      <c r="A78" s="37" t="s">
        <v>96</v>
      </c>
      <c r="B78" s="37"/>
      <c r="C78" s="36" t="s">
        <v>447</v>
      </c>
      <c r="D78" s="46" t="s">
        <v>441</v>
      </c>
      <c r="E78" s="25">
        <v>1</v>
      </c>
      <c r="F78" s="25">
        <v>1</v>
      </c>
      <c r="G78" s="102"/>
      <c r="H78" s="26"/>
      <c r="I78" s="25">
        <v>3361</v>
      </c>
      <c r="J78" s="23">
        <v>3579</v>
      </c>
      <c r="K78" s="104">
        <f t="shared" si="2"/>
        <v>218</v>
      </c>
      <c r="L78" s="135" t="s">
        <v>524</v>
      </c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s="92" customFormat="1" ht="60.75" x14ac:dyDescent="0.3">
      <c r="A79" s="37" t="s">
        <v>97</v>
      </c>
      <c r="B79" s="37"/>
      <c r="C79" s="36" t="s">
        <v>448</v>
      </c>
      <c r="D79" s="46" t="s">
        <v>441</v>
      </c>
      <c r="E79" s="25">
        <v>1</v>
      </c>
      <c r="F79" s="25">
        <v>1</v>
      </c>
      <c r="G79" s="102"/>
      <c r="H79" s="26"/>
      <c r="I79" s="25">
        <v>8021</v>
      </c>
      <c r="J79" s="23">
        <v>8021</v>
      </c>
      <c r="K79" s="104">
        <f t="shared" si="2"/>
        <v>0</v>
      </c>
      <c r="L79" s="8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s="92" customFormat="1" ht="40.5" x14ac:dyDescent="0.3">
      <c r="A80" s="37" t="s">
        <v>98</v>
      </c>
      <c r="B80" s="37"/>
      <c r="C80" s="36" t="s">
        <v>449</v>
      </c>
      <c r="D80" s="46" t="s">
        <v>441</v>
      </c>
      <c r="E80" s="25">
        <v>1</v>
      </c>
      <c r="F80" s="25">
        <v>1</v>
      </c>
      <c r="G80" s="102"/>
      <c r="H80" s="25"/>
      <c r="I80" s="25">
        <v>6000</v>
      </c>
      <c r="J80" s="23">
        <v>6000</v>
      </c>
      <c r="K80" s="104">
        <f t="shared" si="2"/>
        <v>0</v>
      </c>
      <c r="L80" s="8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s="92" customFormat="1" ht="60.75" x14ac:dyDescent="0.3">
      <c r="A81" s="37" t="s">
        <v>99</v>
      </c>
      <c r="B81" s="37"/>
      <c r="C81" s="36" t="s">
        <v>450</v>
      </c>
      <c r="D81" s="46" t="s">
        <v>441</v>
      </c>
      <c r="E81" s="25">
        <v>1</v>
      </c>
      <c r="F81" s="25">
        <v>1</v>
      </c>
      <c r="G81" s="102"/>
      <c r="H81" s="26"/>
      <c r="I81" s="25">
        <v>5050</v>
      </c>
      <c r="J81" s="23">
        <v>5050</v>
      </c>
      <c r="K81" s="104">
        <f t="shared" si="2"/>
        <v>0</v>
      </c>
      <c r="L81" s="8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s="92" customFormat="1" ht="60.75" x14ac:dyDescent="0.3">
      <c r="A82" s="37" t="s">
        <v>100</v>
      </c>
      <c r="B82" s="37"/>
      <c r="C82" s="36" t="s">
        <v>451</v>
      </c>
      <c r="D82" s="46" t="s">
        <v>441</v>
      </c>
      <c r="E82" s="25">
        <v>1</v>
      </c>
      <c r="F82" s="25">
        <v>1</v>
      </c>
      <c r="G82" s="102"/>
      <c r="H82" s="26"/>
      <c r="I82" s="25">
        <v>7643</v>
      </c>
      <c r="J82" s="23">
        <v>7643</v>
      </c>
      <c r="K82" s="104">
        <f t="shared" si="2"/>
        <v>0</v>
      </c>
      <c r="L82" s="8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s="92" customFormat="1" ht="60.75" x14ac:dyDescent="0.3">
      <c r="A83" s="37" t="s">
        <v>101</v>
      </c>
      <c r="B83" s="37"/>
      <c r="C83" s="36" t="s">
        <v>452</v>
      </c>
      <c r="D83" s="46" t="s">
        <v>441</v>
      </c>
      <c r="E83" s="25">
        <v>1</v>
      </c>
      <c r="F83" s="25">
        <v>1</v>
      </c>
      <c r="G83" s="102"/>
      <c r="H83" s="26"/>
      <c r="I83" s="25">
        <v>4028</v>
      </c>
      <c r="J83" s="23">
        <v>4028</v>
      </c>
      <c r="K83" s="104">
        <f t="shared" si="2"/>
        <v>0</v>
      </c>
      <c r="L83" s="8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s="92" customFormat="1" ht="46.5" customHeight="1" x14ac:dyDescent="0.3">
      <c r="A84" s="37" t="s">
        <v>102</v>
      </c>
      <c r="B84" s="37"/>
      <c r="C84" s="36" t="s">
        <v>453</v>
      </c>
      <c r="D84" s="46" t="s">
        <v>439</v>
      </c>
      <c r="E84" s="46">
        <v>103</v>
      </c>
      <c r="F84" s="46">
        <v>26</v>
      </c>
      <c r="G84" s="102"/>
      <c r="H84" s="32"/>
      <c r="I84" s="46">
        <v>23265</v>
      </c>
      <c r="J84" s="46">
        <v>23265</v>
      </c>
      <c r="K84" s="104">
        <f t="shared" si="2"/>
        <v>0</v>
      </c>
      <c r="L84" s="8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s="92" customFormat="1" ht="45" customHeight="1" x14ac:dyDescent="0.3">
      <c r="A85" s="37" t="s">
        <v>241</v>
      </c>
      <c r="B85" s="37"/>
      <c r="C85" s="36" t="s">
        <v>454</v>
      </c>
      <c r="D85" s="46" t="s">
        <v>439</v>
      </c>
      <c r="E85" s="46">
        <v>103</v>
      </c>
      <c r="F85" s="46">
        <v>103</v>
      </c>
      <c r="G85" s="102"/>
      <c r="H85" s="32"/>
      <c r="I85" s="46">
        <v>2930</v>
      </c>
      <c r="J85" s="46">
        <v>2930</v>
      </c>
      <c r="K85" s="104">
        <f t="shared" si="2"/>
        <v>0</v>
      </c>
      <c r="L85" s="8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s="92" customFormat="1" ht="64.5" customHeight="1" x14ac:dyDescent="0.3">
      <c r="A86" s="86" t="s">
        <v>103</v>
      </c>
      <c r="B86" s="37"/>
      <c r="C86" s="24" t="s">
        <v>455</v>
      </c>
      <c r="D86" s="46" t="s">
        <v>441</v>
      </c>
      <c r="E86" s="25">
        <v>1</v>
      </c>
      <c r="F86" s="25">
        <v>1</v>
      </c>
      <c r="G86" s="102"/>
      <c r="H86" s="25"/>
      <c r="I86" s="25">
        <v>1873.2142857142856</v>
      </c>
      <c r="J86" s="23">
        <v>1873</v>
      </c>
      <c r="K86" s="104">
        <f t="shared" si="2"/>
        <v>-0.21428571428555188</v>
      </c>
      <c r="L86" s="8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s="92" customFormat="1" ht="60.75" x14ac:dyDescent="0.3">
      <c r="A87" s="86" t="s">
        <v>104</v>
      </c>
      <c r="B87" s="37"/>
      <c r="C87" s="36" t="s">
        <v>456</v>
      </c>
      <c r="D87" s="46" t="s">
        <v>441</v>
      </c>
      <c r="E87" s="25">
        <v>1</v>
      </c>
      <c r="F87" s="25">
        <v>1</v>
      </c>
      <c r="G87" s="102"/>
      <c r="H87" s="25"/>
      <c r="I87" s="25">
        <v>416</v>
      </c>
      <c r="J87" s="23">
        <v>416</v>
      </c>
      <c r="K87" s="104">
        <f t="shared" si="2"/>
        <v>0</v>
      </c>
      <c r="L87" s="8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s="92" customFormat="1" ht="60.75" x14ac:dyDescent="0.3">
      <c r="A88" s="86" t="s">
        <v>242</v>
      </c>
      <c r="B88" s="37"/>
      <c r="C88" s="36" t="s">
        <v>468</v>
      </c>
      <c r="D88" s="46" t="s">
        <v>441</v>
      </c>
      <c r="E88" s="25">
        <v>1</v>
      </c>
      <c r="F88" s="25">
        <v>1</v>
      </c>
      <c r="G88" s="102"/>
      <c r="H88" s="25"/>
      <c r="I88" s="25">
        <v>558</v>
      </c>
      <c r="J88" s="23">
        <v>558</v>
      </c>
      <c r="K88" s="104">
        <f t="shared" si="2"/>
        <v>0</v>
      </c>
      <c r="L88" s="8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s="92" customFormat="1" ht="60.75" x14ac:dyDescent="0.3">
      <c r="A89" s="86" t="s">
        <v>243</v>
      </c>
      <c r="B89" s="37"/>
      <c r="C89" s="36" t="s">
        <v>457</v>
      </c>
      <c r="D89" s="46" t="s">
        <v>441</v>
      </c>
      <c r="E89" s="25">
        <v>1</v>
      </c>
      <c r="F89" s="25">
        <v>1</v>
      </c>
      <c r="G89" s="102"/>
      <c r="H89" s="25"/>
      <c r="I89" s="25">
        <v>142</v>
      </c>
      <c r="J89" s="23">
        <v>142</v>
      </c>
      <c r="K89" s="104">
        <f t="shared" si="2"/>
        <v>0</v>
      </c>
      <c r="L89" s="8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s="92" customFormat="1" ht="60.75" x14ac:dyDescent="0.3">
      <c r="A90" s="86" t="s">
        <v>105</v>
      </c>
      <c r="B90" s="37"/>
      <c r="C90" s="36" t="s">
        <v>458</v>
      </c>
      <c r="D90" s="46" t="s">
        <v>441</v>
      </c>
      <c r="E90" s="25">
        <v>1</v>
      </c>
      <c r="F90" s="25">
        <v>1</v>
      </c>
      <c r="G90" s="102"/>
      <c r="H90" s="25"/>
      <c r="I90" s="25">
        <v>236</v>
      </c>
      <c r="J90" s="23">
        <v>236</v>
      </c>
      <c r="K90" s="104">
        <f t="shared" si="2"/>
        <v>0</v>
      </c>
      <c r="L90" s="8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s="92" customFormat="1" ht="60.75" x14ac:dyDescent="0.3">
      <c r="A91" s="86" t="s">
        <v>106</v>
      </c>
      <c r="B91" s="37"/>
      <c r="C91" s="36" t="s">
        <v>459</v>
      </c>
      <c r="D91" s="46" t="s">
        <v>441</v>
      </c>
      <c r="E91" s="25">
        <v>1</v>
      </c>
      <c r="F91" s="25">
        <v>1</v>
      </c>
      <c r="G91" s="102"/>
      <c r="H91" s="25"/>
      <c r="I91" s="25">
        <v>296</v>
      </c>
      <c r="J91" s="23">
        <v>296</v>
      </c>
      <c r="K91" s="104">
        <f t="shared" si="2"/>
        <v>0</v>
      </c>
      <c r="L91" s="8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s="92" customFormat="1" ht="121.5" x14ac:dyDescent="0.3">
      <c r="A92" s="86" t="s">
        <v>107</v>
      </c>
      <c r="B92" s="37"/>
      <c r="C92" s="36" t="s">
        <v>460</v>
      </c>
      <c r="D92" s="46" t="s">
        <v>441</v>
      </c>
      <c r="E92" s="25">
        <v>1</v>
      </c>
      <c r="F92" s="25">
        <v>1</v>
      </c>
      <c r="G92" s="102"/>
      <c r="H92" s="25"/>
      <c r="I92" s="25">
        <v>9000</v>
      </c>
      <c r="J92" s="23">
        <v>9000</v>
      </c>
      <c r="K92" s="104">
        <f t="shared" si="2"/>
        <v>0</v>
      </c>
      <c r="L92" s="8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s="92" customFormat="1" ht="121.5" x14ac:dyDescent="0.3">
      <c r="A93" s="86" t="s">
        <v>108</v>
      </c>
      <c r="B93" s="37"/>
      <c r="C93" s="24" t="s">
        <v>461</v>
      </c>
      <c r="D93" s="46" t="s">
        <v>441</v>
      </c>
      <c r="E93" s="25">
        <v>1</v>
      </c>
      <c r="F93" s="25">
        <v>1</v>
      </c>
      <c r="G93" s="102"/>
      <c r="H93" s="25"/>
      <c r="I93" s="25">
        <v>12883</v>
      </c>
      <c r="J93" s="23">
        <v>12883</v>
      </c>
      <c r="K93" s="104">
        <f t="shared" si="2"/>
        <v>0</v>
      </c>
      <c r="L93" s="8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s="92" customFormat="1" ht="60.75" x14ac:dyDescent="0.3">
      <c r="A94" s="86" t="s">
        <v>109</v>
      </c>
      <c r="B94" s="37"/>
      <c r="C94" s="24" t="s">
        <v>462</v>
      </c>
      <c r="D94" s="46" t="s">
        <v>441</v>
      </c>
      <c r="E94" s="25">
        <v>1</v>
      </c>
      <c r="F94" s="25">
        <v>1</v>
      </c>
      <c r="G94" s="102"/>
      <c r="H94" s="25"/>
      <c r="I94" s="25">
        <v>357</v>
      </c>
      <c r="J94" s="23">
        <v>357</v>
      </c>
      <c r="K94" s="104">
        <f t="shared" si="2"/>
        <v>0</v>
      </c>
      <c r="L94" s="8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s="92" customFormat="1" ht="66.75" customHeight="1" x14ac:dyDescent="0.3">
      <c r="A95" s="86" t="s">
        <v>110</v>
      </c>
      <c r="B95" s="37"/>
      <c r="C95" s="24" t="s">
        <v>467</v>
      </c>
      <c r="D95" s="46" t="s">
        <v>441</v>
      </c>
      <c r="E95" s="25">
        <v>1</v>
      </c>
      <c r="F95" s="25">
        <v>1</v>
      </c>
      <c r="G95" s="102"/>
      <c r="H95" s="25"/>
      <c r="I95" s="25">
        <v>2040</v>
      </c>
      <c r="J95" s="23">
        <v>2040</v>
      </c>
      <c r="K95" s="104">
        <f t="shared" si="2"/>
        <v>0</v>
      </c>
      <c r="L95" s="8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s="92" customFormat="1" ht="60.75" x14ac:dyDescent="0.3">
      <c r="A96" s="86" t="s">
        <v>111</v>
      </c>
      <c r="B96" s="37"/>
      <c r="C96" s="24" t="s">
        <v>463</v>
      </c>
      <c r="D96" s="46" t="s">
        <v>441</v>
      </c>
      <c r="E96" s="25">
        <v>1</v>
      </c>
      <c r="F96" s="25">
        <v>1</v>
      </c>
      <c r="G96" s="102"/>
      <c r="H96" s="25"/>
      <c r="I96" s="25">
        <v>1240</v>
      </c>
      <c r="J96" s="23">
        <v>1240</v>
      </c>
      <c r="K96" s="104">
        <f t="shared" si="2"/>
        <v>0</v>
      </c>
      <c r="L96" s="8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s="92" customFormat="1" ht="81" x14ac:dyDescent="0.3">
      <c r="A97" s="86" t="s">
        <v>112</v>
      </c>
      <c r="B97" s="37"/>
      <c r="C97" s="36" t="s">
        <v>466</v>
      </c>
      <c r="D97" s="46" t="s">
        <v>441</v>
      </c>
      <c r="E97" s="25">
        <v>1</v>
      </c>
      <c r="F97" s="25">
        <v>1</v>
      </c>
      <c r="G97" s="102"/>
      <c r="H97" s="25"/>
      <c r="I97" s="25">
        <v>268</v>
      </c>
      <c r="J97" s="23">
        <v>268</v>
      </c>
      <c r="K97" s="104">
        <f t="shared" si="2"/>
        <v>0</v>
      </c>
      <c r="L97" s="8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s="92" customFormat="1" ht="81" x14ac:dyDescent="0.3">
      <c r="A98" s="86" t="s">
        <v>113</v>
      </c>
      <c r="B98" s="37"/>
      <c r="C98" s="36" t="s">
        <v>465</v>
      </c>
      <c r="D98" s="46" t="s">
        <v>441</v>
      </c>
      <c r="E98" s="25">
        <v>1</v>
      </c>
      <c r="F98" s="25">
        <v>1</v>
      </c>
      <c r="G98" s="102"/>
      <c r="H98" s="25"/>
      <c r="I98" s="25">
        <v>201</v>
      </c>
      <c r="J98" s="23">
        <v>201</v>
      </c>
      <c r="K98" s="104">
        <f t="shared" si="2"/>
        <v>0</v>
      </c>
      <c r="L98" s="8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s="92" customFormat="1" ht="81" x14ac:dyDescent="0.3">
      <c r="A99" s="86" t="s">
        <v>114</v>
      </c>
      <c r="B99" s="37"/>
      <c r="C99" s="36" t="s">
        <v>464</v>
      </c>
      <c r="D99" s="46" t="s">
        <v>441</v>
      </c>
      <c r="E99" s="25">
        <v>1</v>
      </c>
      <c r="F99" s="25">
        <v>1</v>
      </c>
      <c r="G99" s="102"/>
      <c r="H99" s="25"/>
      <c r="I99" s="25">
        <v>179</v>
      </c>
      <c r="J99" s="23">
        <v>179</v>
      </c>
      <c r="K99" s="104">
        <f t="shared" si="2"/>
        <v>0</v>
      </c>
      <c r="L99" s="8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s="92" customFormat="1" ht="81" x14ac:dyDescent="0.3">
      <c r="A100" s="86" t="s">
        <v>115</v>
      </c>
      <c r="B100" s="37"/>
      <c r="C100" s="36" t="s">
        <v>469</v>
      </c>
      <c r="D100" s="46" t="s">
        <v>441</v>
      </c>
      <c r="E100" s="25">
        <v>1</v>
      </c>
      <c r="F100" s="25">
        <v>1</v>
      </c>
      <c r="G100" s="102"/>
      <c r="H100" s="25"/>
      <c r="I100" s="25">
        <v>223</v>
      </c>
      <c r="J100" s="23">
        <v>223</v>
      </c>
      <c r="K100" s="104">
        <f t="shared" si="2"/>
        <v>0</v>
      </c>
      <c r="L100" s="8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s="92" customFormat="1" ht="40.5" x14ac:dyDescent="0.3">
      <c r="A101" s="86" t="s">
        <v>116</v>
      </c>
      <c r="B101" s="37"/>
      <c r="C101" s="36" t="s">
        <v>470</v>
      </c>
      <c r="D101" s="46" t="s">
        <v>441</v>
      </c>
      <c r="E101" s="25">
        <v>1</v>
      </c>
      <c r="F101" s="25">
        <v>1</v>
      </c>
      <c r="G101" s="102"/>
      <c r="H101" s="25"/>
      <c r="I101" s="25">
        <v>1205</v>
      </c>
      <c r="J101" s="23">
        <v>1205</v>
      </c>
      <c r="K101" s="104">
        <f t="shared" si="2"/>
        <v>0</v>
      </c>
      <c r="L101" s="8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s="92" customFormat="1" ht="40.5" x14ac:dyDescent="0.3">
      <c r="A102" s="86" t="s">
        <v>117</v>
      </c>
      <c r="B102" s="37"/>
      <c r="C102" s="28" t="s">
        <v>471</v>
      </c>
      <c r="D102" s="46" t="s">
        <v>441</v>
      </c>
      <c r="E102" s="25">
        <v>1</v>
      </c>
      <c r="F102" s="25">
        <v>1</v>
      </c>
      <c r="G102" s="102"/>
      <c r="H102" s="25"/>
      <c r="I102" s="25">
        <v>223</v>
      </c>
      <c r="J102" s="23">
        <v>223</v>
      </c>
      <c r="K102" s="104">
        <f t="shared" si="2"/>
        <v>0</v>
      </c>
      <c r="L102" s="8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s="92" customFormat="1" ht="81" x14ac:dyDescent="0.3">
      <c r="A103" s="86" t="s">
        <v>118</v>
      </c>
      <c r="B103" s="37"/>
      <c r="C103" s="36" t="s">
        <v>472</v>
      </c>
      <c r="D103" s="46" t="s">
        <v>441</v>
      </c>
      <c r="E103" s="25">
        <v>1</v>
      </c>
      <c r="F103" s="25">
        <v>1</v>
      </c>
      <c r="G103" s="102"/>
      <c r="H103" s="25"/>
      <c r="I103" s="25">
        <v>330</v>
      </c>
      <c r="J103" s="23">
        <v>330</v>
      </c>
      <c r="K103" s="104">
        <f t="shared" si="2"/>
        <v>0</v>
      </c>
      <c r="L103" s="8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s="92" customFormat="1" ht="40.5" x14ac:dyDescent="0.3">
      <c r="A104" s="86" t="s">
        <v>119</v>
      </c>
      <c r="B104" s="37"/>
      <c r="C104" s="36" t="s">
        <v>473</v>
      </c>
      <c r="D104" s="46" t="s">
        <v>441</v>
      </c>
      <c r="E104" s="25">
        <v>1</v>
      </c>
      <c r="F104" s="25">
        <v>1</v>
      </c>
      <c r="G104" s="102"/>
      <c r="H104" s="25"/>
      <c r="I104" s="25">
        <v>313</v>
      </c>
      <c r="J104" s="23">
        <v>313</v>
      </c>
      <c r="K104" s="104">
        <f t="shared" si="2"/>
        <v>0</v>
      </c>
      <c r="L104" s="8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s="92" customFormat="1" ht="60.75" x14ac:dyDescent="0.3">
      <c r="A105" s="86" t="s">
        <v>120</v>
      </c>
      <c r="B105" s="37"/>
      <c r="C105" s="36" t="s">
        <v>474</v>
      </c>
      <c r="D105" s="46" t="s">
        <v>441</v>
      </c>
      <c r="E105" s="25">
        <v>1</v>
      </c>
      <c r="F105" s="25">
        <v>1</v>
      </c>
      <c r="G105" s="102"/>
      <c r="H105" s="25"/>
      <c r="I105" s="25">
        <v>286</v>
      </c>
      <c r="J105" s="23">
        <v>286</v>
      </c>
      <c r="K105" s="104">
        <f t="shared" si="2"/>
        <v>0</v>
      </c>
      <c r="L105" s="8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s="92" customFormat="1" ht="40.5" x14ac:dyDescent="0.3">
      <c r="A106" s="86" t="s">
        <v>122</v>
      </c>
      <c r="B106" s="37"/>
      <c r="C106" s="36" t="s">
        <v>475</v>
      </c>
      <c r="D106" s="46" t="s">
        <v>441</v>
      </c>
      <c r="E106" s="25">
        <v>1</v>
      </c>
      <c r="F106" s="25">
        <v>1</v>
      </c>
      <c r="G106" s="102"/>
      <c r="H106" s="25"/>
      <c r="I106" s="25">
        <v>362</v>
      </c>
      <c r="J106" s="23">
        <v>362</v>
      </c>
      <c r="K106" s="104">
        <f t="shared" si="2"/>
        <v>0</v>
      </c>
      <c r="L106" s="8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s="92" customFormat="1" ht="81" x14ac:dyDescent="0.3">
      <c r="A107" s="86" t="s">
        <v>123</v>
      </c>
      <c r="B107" s="37"/>
      <c r="C107" s="36" t="s">
        <v>476</v>
      </c>
      <c r="D107" s="46" t="s">
        <v>441</v>
      </c>
      <c r="E107" s="26">
        <v>1</v>
      </c>
      <c r="F107" s="26">
        <v>1</v>
      </c>
      <c r="G107" s="102"/>
      <c r="H107" s="25"/>
      <c r="I107" s="26">
        <v>1429</v>
      </c>
      <c r="J107" s="23">
        <v>1429</v>
      </c>
      <c r="K107" s="104">
        <f t="shared" si="2"/>
        <v>0</v>
      </c>
      <c r="L107" s="8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s="92" customFormat="1" ht="206.25" customHeight="1" x14ac:dyDescent="0.3">
      <c r="A108" s="86" t="s">
        <v>124</v>
      </c>
      <c r="B108" s="37"/>
      <c r="C108" s="24" t="s">
        <v>477</v>
      </c>
      <c r="D108" s="46" t="s">
        <v>441</v>
      </c>
      <c r="E108" s="26">
        <v>8</v>
      </c>
      <c r="F108" s="26">
        <v>1</v>
      </c>
      <c r="G108" s="102"/>
      <c r="H108" s="25"/>
      <c r="I108" s="26">
        <v>12643</v>
      </c>
      <c r="J108" s="23">
        <v>12643</v>
      </c>
      <c r="K108" s="104">
        <f t="shared" si="2"/>
        <v>0</v>
      </c>
      <c r="L108" s="8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s="92" customFormat="1" ht="48" customHeight="1" x14ac:dyDescent="0.3">
      <c r="A109" s="86" t="s">
        <v>125</v>
      </c>
      <c r="B109" s="37"/>
      <c r="C109" s="24" t="s">
        <v>478</v>
      </c>
      <c r="D109" s="46" t="s">
        <v>441</v>
      </c>
      <c r="E109" s="25">
        <v>1</v>
      </c>
      <c r="F109" s="25">
        <v>1</v>
      </c>
      <c r="G109" s="102"/>
      <c r="H109" s="25"/>
      <c r="I109" s="25">
        <v>1950</v>
      </c>
      <c r="J109" s="23">
        <v>1950</v>
      </c>
      <c r="K109" s="104">
        <f t="shared" si="2"/>
        <v>0</v>
      </c>
      <c r="L109" s="8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s="92" customFormat="1" ht="20.25" customHeight="1" x14ac:dyDescent="0.3">
      <c r="A110" s="86" t="s">
        <v>244</v>
      </c>
      <c r="B110" s="37"/>
      <c r="C110" s="87" t="s">
        <v>479</v>
      </c>
      <c r="D110" s="88" t="s">
        <v>441</v>
      </c>
      <c r="E110" s="25">
        <v>1</v>
      </c>
      <c r="F110" s="25">
        <v>1</v>
      </c>
      <c r="G110" s="102"/>
      <c r="H110" s="22"/>
      <c r="I110" s="25">
        <v>16231</v>
      </c>
      <c r="J110" s="23">
        <f>10209</f>
        <v>10209</v>
      </c>
      <c r="K110" s="104">
        <f t="shared" si="2"/>
        <v>-6022</v>
      </c>
      <c r="L110" s="8" t="s">
        <v>521</v>
      </c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s="92" customFormat="1" ht="27.75" customHeight="1" x14ac:dyDescent="0.3">
      <c r="A111" s="86" t="s">
        <v>126</v>
      </c>
      <c r="B111" s="37"/>
      <c r="C111" s="29" t="s">
        <v>480</v>
      </c>
      <c r="D111" s="46" t="s">
        <v>441</v>
      </c>
      <c r="E111" s="26">
        <v>1</v>
      </c>
      <c r="F111" s="26">
        <v>1</v>
      </c>
      <c r="G111" s="102"/>
      <c r="H111" s="25"/>
      <c r="I111" s="26">
        <v>1613</v>
      </c>
      <c r="J111" s="23">
        <v>1004</v>
      </c>
      <c r="K111" s="104">
        <f>J111-I111</f>
        <v>-609</v>
      </c>
      <c r="L111" s="8" t="s">
        <v>521</v>
      </c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s="92" customFormat="1" ht="32.25" customHeight="1" x14ac:dyDescent="0.3">
      <c r="A112" s="86" t="s">
        <v>127</v>
      </c>
      <c r="B112" s="37"/>
      <c r="C112" s="36" t="s">
        <v>481</v>
      </c>
      <c r="D112" s="46" t="s">
        <v>441</v>
      </c>
      <c r="E112" s="25">
        <v>1</v>
      </c>
      <c r="F112" s="25">
        <v>1</v>
      </c>
      <c r="G112" s="102"/>
      <c r="H112" s="26"/>
      <c r="I112" s="25">
        <v>9460</v>
      </c>
      <c r="J112" s="23">
        <v>5379</v>
      </c>
      <c r="K112" s="104">
        <f>J112-I112</f>
        <v>-4081</v>
      </c>
      <c r="L112" s="8" t="s">
        <v>521</v>
      </c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s="92" customFormat="1" ht="60.75" x14ac:dyDescent="0.3">
      <c r="A113" s="86" t="s">
        <v>128</v>
      </c>
      <c r="B113" s="37"/>
      <c r="C113" s="36" t="s">
        <v>482</v>
      </c>
      <c r="D113" s="48" t="s">
        <v>441</v>
      </c>
      <c r="E113" s="25">
        <v>1</v>
      </c>
      <c r="F113" s="25">
        <v>1</v>
      </c>
      <c r="G113" s="102"/>
      <c r="H113" s="26"/>
      <c r="I113" s="25">
        <v>8500</v>
      </c>
      <c r="J113" s="23">
        <v>8500</v>
      </c>
      <c r="K113" s="104">
        <f t="shared" si="2"/>
        <v>0</v>
      </c>
      <c r="L113" s="8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s="92" customFormat="1" ht="40.5" x14ac:dyDescent="0.3">
      <c r="A114" s="86" t="s">
        <v>259</v>
      </c>
      <c r="B114" s="102"/>
      <c r="C114" s="35" t="s">
        <v>483</v>
      </c>
      <c r="D114" s="25" t="s">
        <v>443</v>
      </c>
      <c r="E114" s="97"/>
      <c r="F114" s="25">
        <v>1</v>
      </c>
      <c r="G114" s="97"/>
      <c r="H114" s="97"/>
      <c r="I114" s="97"/>
      <c r="J114" s="25">
        <v>7000</v>
      </c>
      <c r="K114" s="25">
        <f>J114-I114</f>
        <v>7000</v>
      </c>
      <c r="L114" s="135" t="s">
        <v>523</v>
      </c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s="92" customFormat="1" ht="20.25" x14ac:dyDescent="0.3">
      <c r="A115" s="37"/>
      <c r="B115" s="37"/>
      <c r="C115" s="31" t="s">
        <v>484</v>
      </c>
      <c r="D115" s="48"/>
      <c r="E115" s="25"/>
      <c r="F115" s="25"/>
      <c r="G115" s="102"/>
      <c r="H115" s="26"/>
      <c r="I115" s="25"/>
      <c r="J115" s="23"/>
      <c r="K115" s="104"/>
      <c r="L115" s="8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60.75" x14ac:dyDescent="0.3">
      <c r="A116" s="110">
        <v>6</v>
      </c>
      <c r="B116" s="102"/>
      <c r="C116" s="78" t="s">
        <v>485</v>
      </c>
      <c r="D116" s="78"/>
      <c r="E116" s="30"/>
      <c r="F116" s="30"/>
      <c r="G116" s="30"/>
      <c r="H116" s="97"/>
      <c r="I116" s="27">
        <f>SUM(I117:I123)</f>
        <v>110843</v>
      </c>
      <c r="J116" s="27">
        <f>J117+J118+J119+J120+J121+J122+J123</f>
        <v>108252</v>
      </c>
      <c r="K116" s="104">
        <f t="shared" ref="K116:K123" si="3">J116-I116</f>
        <v>-2591</v>
      </c>
      <c r="L116" s="108"/>
      <c r="M116" s="102"/>
      <c r="N116" s="102"/>
      <c r="O116" s="102"/>
      <c r="P116" s="102"/>
      <c r="Q116" s="102"/>
      <c r="R116" s="102"/>
      <c r="S116" s="102"/>
      <c r="T116" s="102"/>
      <c r="U116" s="114"/>
      <c r="V116" s="114"/>
      <c r="W116" s="114"/>
      <c r="X116" s="114"/>
      <c r="Y116" s="114"/>
      <c r="Z116" s="114"/>
    </row>
    <row r="117" spans="1:26" ht="20.25" x14ac:dyDescent="0.3">
      <c r="A117" s="37" t="s">
        <v>135</v>
      </c>
      <c r="B117" s="102"/>
      <c r="C117" s="36" t="s">
        <v>486</v>
      </c>
      <c r="D117" s="46" t="s">
        <v>71</v>
      </c>
      <c r="E117" s="49">
        <v>25.6</v>
      </c>
      <c r="F117" s="49">
        <v>25.6</v>
      </c>
      <c r="G117" s="50"/>
      <c r="H117" s="97"/>
      <c r="I117" s="25">
        <v>8110</v>
      </c>
      <c r="J117" s="23">
        <v>7521</v>
      </c>
      <c r="K117" s="104">
        <f t="shared" si="3"/>
        <v>-589</v>
      </c>
      <c r="L117" s="135" t="s">
        <v>524</v>
      </c>
      <c r="M117" s="102"/>
      <c r="N117" s="102"/>
      <c r="O117" s="102"/>
      <c r="P117" s="102"/>
      <c r="Q117" s="102"/>
      <c r="R117" s="102"/>
      <c r="S117" s="102"/>
      <c r="T117" s="102"/>
      <c r="U117" s="114"/>
      <c r="V117" s="114"/>
      <c r="W117" s="114"/>
      <c r="X117" s="114"/>
      <c r="Y117" s="114"/>
      <c r="Z117" s="114"/>
    </row>
    <row r="118" spans="1:26" ht="20.25" x14ac:dyDescent="0.3">
      <c r="A118" s="37" t="s">
        <v>137</v>
      </c>
      <c r="B118" s="102"/>
      <c r="C118" s="36" t="s">
        <v>487</v>
      </c>
      <c r="D118" s="46" t="s">
        <v>71</v>
      </c>
      <c r="E118" s="49">
        <v>21.13</v>
      </c>
      <c r="F118" s="49">
        <v>21.59</v>
      </c>
      <c r="G118" s="50"/>
      <c r="H118" s="97"/>
      <c r="I118" s="25">
        <v>26624</v>
      </c>
      <c r="J118" s="23">
        <v>24570</v>
      </c>
      <c r="K118" s="104">
        <f t="shared" si="3"/>
        <v>-2054</v>
      </c>
      <c r="L118" s="135" t="s">
        <v>524</v>
      </c>
      <c r="M118" s="102"/>
      <c r="N118" s="102"/>
      <c r="O118" s="102"/>
      <c r="P118" s="102"/>
      <c r="Q118" s="102"/>
      <c r="R118" s="102"/>
      <c r="S118" s="102"/>
      <c r="T118" s="102"/>
      <c r="U118" s="114"/>
      <c r="V118" s="114"/>
      <c r="W118" s="114"/>
      <c r="X118" s="114"/>
      <c r="Y118" s="114"/>
      <c r="Z118" s="114"/>
    </row>
    <row r="119" spans="1:26" ht="40.5" x14ac:dyDescent="0.3">
      <c r="A119" s="37" t="s">
        <v>139</v>
      </c>
      <c r="B119" s="102"/>
      <c r="C119" s="36" t="s">
        <v>488</v>
      </c>
      <c r="D119" s="46" t="s">
        <v>439</v>
      </c>
      <c r="E119" s="25">
        <v>26</v>
      </c>
      <c r="F119" s="25">
        <v>26</v>
      </c>
      <c r="G119" s="50"/>
      <c r="H119" s="97"/>
      <c r="I119" s="25">
        <v>8433</v>
      </c>
      <c r="J119" s="23">
        <v>9235</v>
      </c>
      <c r="K119" s="104">
        <f t="shared" si="3"/>
        <v>802</v>
      </c>
      <c r="L119" s="135" t="s">
        <v>524</v>
      </c>
      <c r="M119" s="102"/>
      <c r="N119" s="102"/>
      <c r="O119" s="102"/>
      <c r="P119" s="102"/>
      <c r="Q119" s="102"/>
      <c r="R119" s="102"/>
      <c r="S119" s="102"/>
      <c r="T119" s="102"/>
      <c r="U119" s="114"/>
      <c r="V119" s="114"/>
      <c r="W119" s="114"/>
      <c r="X119" s="114"/>
      <c r="Y119" s="114"/>
      <c r="Z119" s="114"/>
    </row>
    <row r="120" spans="1:26" ht="40.5" x14ac:dyDescent="0.3">
      <c r="A120" s="37" t="s">
        <v>141</v>
      </c>
      <c r="B120" s="102"/>
      <c r="C120" s="28" t="s">
        <v>489</v>
      </c>
      <c r="D120" s="46" t="s">
        <v>439</v>
      </c>
      <c r="E120" s="25">
        <v>26</v>
      </c>
      <c r="F120" s="45">
        <v>26</v>
      </c>
      <c r="G120" s="50"/>
      <c r="H120" s="97"/>
      <c r="I120" s="25">
        <v>58223</v>
      </c>
      <c r="J120" s="23">
        <v>58223</v>
      </c>
      <c r="K120" s="104">
        <f t="shared" si="3"/>
        <v>0</v>
      </c>
      <c r="L120" s="108"/>
      <c r="M120" s="102"/>
      <c r="N120" s="102"/>
      <c r="O120" s="102"/>
      <c r="P120" s="102"/>
      <c r="Q120" s="102"/>
      <c r="R120" s="102"/>
      <c r="S120" s="102"/>
      <c r="T120" s="102"/>
      <c r="U120" s="114"/>
      <c r="V120" s="114"/>
      <c r="W120" s="114"/>
      <c r="X120" s="114"/>
      <c r="Y120" s="114"/>
      <c r="Z120" s="114"/>
    </row>
    <row r="121" spans="1:26" ht="40.5" x14ac:dyDescent="0.3">
      <c r="A121" s="37" t="s">
        <v>142</v>
      </c>
      <c r="B121" s="102"/>
      <c r="C121" s="28" t="s">
        <v>490</v>
      </c>
      <c r="D121" s="46" t="s">
        <v>441</v>
      </c>
      <c r="E121" s="25">
        <v>1</v>
      </c>
      <c r="F121" s="23">
        <v>1</v>
      </c>
      <c r="G121" s="50"/>
      <c r="H121" s="97"/>
      <c r="I121" s="25">
        <v>6360</v>
      </c>
      <c r="J121" s="23">
        <v>6360</v>
      </c>
      <c r="K121" s="104">
        <f t="shared" si="3"/>
        <v>0</v>
      </c>
      <c r="L121" s="108"/>
      <c r="M121" s="102"/>
      <c r="N121" s="102"/>
      <c r="O121" s="102"/>
      <c r="P121" s="102"/>
      <c r="Q121" s="102"/>
      <c r="R121" s="102"/>
      <c r="S121" s="102"/>
      <c r="T121" s="102"/>
      <c r="U121" s="114"/>
      <c r="V121" s="114"/>
      <c r="W121" s="114"/>
      <c r="X121" s="114"/>
      <c r="Y121" s="114"/>
      <c r="Z121" s="114"/>
    </row>
    <row r="122" spans="1:26" ht="60.75" x14ac:dyDescent="0.3">
      <c r="A122" s="37" t="s">
        <v>144</v>
      </c>
      <c r="B122" s="102"/>
      <c r="C122" s="24" t="s">
        <v>491</v>
      </c>
      <c r="D122" s="46" t="s">
        <v>441</v>
      </c>
      <c r="E122" s="25">
        <v>1</v>
      </c>
      <c r="F122" s="23">
        <v>1</v>
      </c>
      <c r="G122" s="50"/>
      <c r="H122" s="97"/>
      <c r="I122" s="25">
        <v>516</v>
      </c>
      <c r="J122" s="23">
        <v>516</v>
      </c>
      <c r="K122" s="104">
        <f t="shared" si="3"/>
        <v>0</v>
      </c>
      <c r="L122" s="108"/>
      <c r="M122" s="102"/>
      <c r="N122" s="102"/>
      <c r="O122" s="102"/>
      <c r="P122" s="102"/>
      <c r="Q122" s="102"/>
      <c r="R122" s="102"/>
      <c r="S122" s="102"/>
      <c r="T122" s="102"/>
      <c r="U122" s="114"/>
      <c r="V122" s="114"/>
      <c r="W122" s="114"/>
      <c r="X122" s="114"/>
      <c r="Y122" s="114"/>
      <c r="Z122" s="114"/>
    </row>
    <row r="123" spans="1:26" ht="20.25" x14ac:dyDescent="0.3">
      <c r="A123" s="37" t="s">
        <v>146</v>
      </c>
      <c r="B123" s="102"/>
      <c r="C123" s="24" t="s">
        <v>492</v>
      </c>
      <c r="D123" s="45" t="s">
        <v>439</v>
      </c>
      <c r="E123" s="25">
        <v>2</v>
      </c>
      <c r="F123" s="23">
        <v>2</v>
      </c>
      <c r="G123" s="50"/>
      <c r="H123" s="97"/>
      <c r="I123" s="25">
        <v>2577</v>
      </c>
      <c r="J123" s="23">
        <v>1827</v>
      </c>
      <c r="K123" s="104">
        <f t="shared" si="3"/>
        <v>-750</v>
      </c>
      <c r="L123" s="135" t="s">
        <v>524</v>
      </c>
      <c r="M123" s="102"/>
      <c r="N123" s="102"/>
      <c r="O123" s="102"/>
      <c r="P123" s="102"/>
      <c r="Q123" s="102"/>
      <c r="R123" s="102"/>
      <c r="S123" s="102"/>
      <c r="T123" s="102"/>
      <c r="U123" s="114"/>
      <c r="V123" s="114"/>
      <c r="W123" s="114"/>
      <c r="X123" s="114"/>
      <c r="Y123" s="114"/>
      <c r="Z123" s="114"/>
    </row>
    <row r="124" spans="1:26" ht="20.25" x14ac:dyDescent="0.3">
      <c r="A124" s="102"/>
      <c r="B124" s="102"/>
      <c r="C124" s="31" t="s">
        <v>493</v>
      </c>
      <c r="D124" s="31"/>
      <c r="E124" s="25"/>
      <c r="F124" s="25"/>
      <c r="G124" s="25"/>
      <c r="H124" s="27"/>
      <c r="I124" s="27"/>
      <c r="J124" s="27"/>
      <c r="K124" s="104"/>
      <c r="L124" s="62"/>
      <c r="M124" s="51"/>
      <c r="N124" s="102"/>
      <c r="O124" s="102"/>
      <c r="P124" s="102"/>
      <c r="Q124" s="102"/>
      <c r="R124" s="102"/>
      <c r="S124" s="102"/>
      <c r="T124" s="102"/>
      <c r="U124" s="114"/>
      <c r="V124" s="114"/>
      <c r="W124" s="114"/>
      <c r="X124" s="114"/>
      <c r="Y124" s="114"/>
      <c r="Z124" s="114"/>
    </row>
    <row r="125" spans="1:26" ht="40.5" x14ac:dyDescent="0.3">
      <c r="A125" s="110">
        <v>7</v>
      </c>
      <c r="B125" s="102"/>
      <c r="C125" s="79" t="s">
        <v>494</v>
      </c>
      <c r="D125" s="31"/>
      <c r="E125" s="31"/>
      <c r="F125" s="31"/>
      <c r="G125" s="80"/>
      <c r="H125" s="80"/>
      <c r="I125" s="80">
        <f>SUM(I126:I131)</f>
        <v>137864</v>
      </c>
      <c r="J125" s="31">
        <f>SUM(J126:J131)</f>
        <v>136176</v>
      </c>
      <c r="K125" s="104">
        <f t="shared" ref="K125:K131" si="4">J125-I125</f>
        <v>-1688</v>
      </c>
      <c r="L125" s="108"/>
      <c r="M125" s="31"/>
      <c r="N125" s="102"/>
      <c r="O125" s="102"/>
      <c r="P125" s="102"/>
      <c r="Q125" s="102"/>
      <c r="R125" s="102"/>
      <c r="S125" s="102"/>
      <c r="T125" s="102"/>
      <c r="U125" s="114"/>
      <c r="V125" s="114"/>
      <c r="W125" s="114"/>
      <c r="X125" s="114"/>
      <c r="Y125" s="114"/>
      <c r="Z125" s="114"/>
    </row>
    <row r="126" spans="1:26" ht="20.25" x14ac:dyDescent="0.3">
      <c r="A126" s="37" t="s">
        <v>150</v>
      </c>
      <c r="B126" s="102"/>
      <c r="C126" s="24" t="s">
        <v>495</v>
      </c>
      <c r="D126" s="45" t="s">
        <v>441</v>
      </c>
      <c r="E126" s="25">
        <v>1</v>
      </c>
      <c r="F126" s="26">
        <v>1</v>
      </c>
      <c r="G126" s="25"/>
      <c r="H126" s="26"/>
      <c r="I126" s="25">
        <v>77115</v>
      </c>
      <c r="J126" s="23">
        <v>77115</v>
      </c>
      <c r="K126" s="104">
        <f t="shared" si="4"/>
        <v>0</v>
      </c>
      <c r="L126" s="108"/>
      <c r="M126" s="51"/>
      <c r="N126" s="102"/>
      <c r="O126" s="102"/>
      <c r="P126" s="102"/>
      <c r="Q126" s="102"/>
      <c r="R126" s="102"/>
      <c r="S126" s="102"/>
      <c r="T126" s="102"/>
      <c r="U126" s="114"/>
      <c r="V126" s="114"/>
      <c r="W126" s="114"/>
      <c r="X126" s="114"/>
      <c r="Y126" s="114"/>
      <c r="Z126" s="114"/>
    </row>
    <row r="127" spans="1:26" ht="37.5" x14ac:dyDescent="0.3">
      <c r="A127" s="37" t="s">
        <v>201</v>
      </c>
      <c r="B127" s="102"/>
      <c r="C127" s="24" t="s">
        <v>496</v>
      </c>
      <c r="D127" s="52" t="s">
        <v>441</v>
      </c>
      <c r="E127" s="25">
        <v>1</v>
      </c>
      <c r="F127" s="26">
        <v>1</v>
      </c>
      <c r="G127" s="25"/>
      <c r="H127" s="26"/>
      <c r="I127" s="25">
        <v>3420</v>
      </c>
      <c r="J127" s="23">
        <v>2321</v>
      </c>
      <c r="K127" s="104">
        <f t="shared" si="4"/>
        <v>-1099</v>
      </c>
      <c r="L127" s="8" t="s">
        <v>521</v>
      </c>
      <c r="M127" s="51"/>
      <c r="N127" s="102"/>
      <c r="O127" s="102"/>
      <c r="P127" s="102"/>
      <c r="Q127" s="102"/>
      <c r="R127" s="102"/>
      <c r="S127" s="102"/>
      <c r="T127" s="102"/>
      <c r="U127" s="114"/>
      <c r="V127" s="114"/>
      <c r="W127" s="114"/>
      <c r="X127" s="114"/>
      <c r="Y127" s="114"/>
      <c r="Z127" s="114"/>
    </row>
    <row r="128" spans="1:26" ht="40.5" x14ac:dyDescent="0.3">
      <c r="A128" s="37" t="s">
        <v>152</v>
      </c>
      <c r="B128" s="102"/>
      <c r="C128" s="24" t="s">
        <v>497</v>
      </c>
      <c r="D128" s="52" t="s">
        <v>441</v>
      </c>
      <c r="E128" s="25">
        <v>2</v>
      </c>
      <c r="F128" s="26">
        <v>2</v>
      </c>
      <c r="G128" s="25"/>
      <c r="H128" s="26"/>
      <c r="I128" s="25">
        <v>10500</v>
      </c>
      <c r="J128" s="23">
        <v>9911</v>
      </c>
      <c r="K128" s="104">
        <f t="shared" si="4"/>
        <v>-589</v>
      </c>
      <c r="L128" s="8" t="s">
        <v>521</v>
      </c>
      <c r="M128" s="51"/>
      <c r="N128" s="102"/>
      <c r="O128" s="102"/>
      <c r="P128" s="102"/>
      <c r="Q128" s="102"/>
      <c r="R128" s="102"/>
      <c r="S128" s="102"/>
      <c r="T128" s="102"/>
      <c r="U128" s="114"/>
      <c r="V128" s="114"/>
      <c r="W128" s="114"/>
      <c r="X128" s="114"/>
      <c r="Y128" s="114"/>
      <c r="Z128" s="114"/>
    </row>
    <row r="129" spans="1:26" ht="20.25" x14ac:dyDescent="0.3">
      <c r="A129" s="37" t="s">
        <v>154</v>
      </c>
      <c r="B129" s="102"/>
      <c r="C129" s="24" t="s">
        <v>498</v>
      </c>
      <c r="D129" s="52" t="s">
        <v>441</v>
      </c>
      <c r="E129" s="25">
        <v>1</v>
      </c>
      <c r="F129" s="26">
        <v>1</v>
      </c>
      <c r="G129" s="25"/>
      <c r="H129" s="26"/>
      <c r="I129" s="25">
        <v>4772</v>
      </c>
      <c r="J129" s="23">
        <v>4772</v>
      </c>
      <c r="K129" s="104">
        <f t="shared" si="4"/>
        <v>0</v>
      </c>
      <c r="L129" s="108"/>
      <c r="M129" s="51"/>
      <c r="N129" s="102"/>
      <c r="O129" s="102"/>
      <c r="P129" s="102"/>
      <c r="Q129" s="102"/>
      <c r="R129" s="102"/>
      <c r="S129" s="102"/>
      <c r="T129" s="102"/>
      <c r="U129" s="114"/>
      <c r="V129" s="114"/>
      <c r="W129" s="114"/>
      <c r="X129" s="114"/>
      <c r="Y129" s="114"/>
      <c r="Z129" s="114"/>
    </row>
    <row r="130" spans="1:26" ht="20.25" x14ac:dyDescent="0.3">
      <c r="A130" s="37" t="s">
        <v>156</v>
      </c>
      <c r="B130" s="102"/>
      <c r="C130" s="24" t="s">
        <v>499</v>
      </c>
      <c r="D130" s="52" t="s">
        <v>441</v>
      </c>
      <c r="E130" s="25">
        <v>1</v>
      </c>
      <c r="F130" s="26">
        <v>1</v>
      </c>
      <c r="G130" s="25"/>
      <c r="H130" s="26"/>
      <c r="I130" s="25">
        <v>4982</v>
      </c>
      <c r="J130" s="23">
        <v>4982</v>
      </c>
      <c r="K130" s="104">
        <f t="shared" si="4"/>
        <v>0</v>
      </c>
      <c r="L130" s="108"/>
      <c r="M130" s="51"/>
      <c r="N130" s="102"/>
      <c r="O130" s="102"/>
      <c r="P130" s="102"/>
      <c r="Q130" s="102"/>
      <c r="R130" s="102"/>
      <c r="S130" s="102"/>
      <c r="T130" s="102"/>
      <c r="U130" s="114"/>
      <c r="V130" s="114"/>
      <c r="W130" s="114"/>
      <c r="X130" s="114"/>
      <c r="Y130" s="114"/>
      <c r="Z130" s="114"/>
    </row>
    <row r="131" spans="1:26" ht="20.25" x14ac:dyDescent="0.3">
      <c r="A131" s="37" t="s">
        <v>158</v>
      </c>
      <c r="B131" s="102"/>
      <c r="C131" s="24" t="s">
        <v>159</v>
      </c>
      <c r="D131" s="52" t="s">
        <v>441</v>
      </c>
      <c r="E131" s="25">
        <v>3</v>
      </c>
      <c r="F131" s="26">
        <v>3</v>
      </c>
      <c r="G131" s="25"/>
      <c r="H131" s="26"/>
      <c r="I131" s="25">
        <v>37075</v>
      </c>
      <c r="J131" s="23">
        <v>37075</v>
      </c>
      <c r="K131" s="104">
        <f t="shared" si="4"/>
        <v>0</v>
      </c>
      <c r="L131" s="108"/>
      <c r="M131" s="51"/>
      <c r="N131" s="102"/>
      <c r="O131" s="102"/>
      <c r="P131" s="102"/>
      <c r="Q131" s="102"/>
      <c r="R131" s="102"/>
      <c r="S131" s="102"/>
      <c r="T131" s="102"/>
      <c r="U131" s="114"/>
      <c r="V131" s="114"/>
      <c r="W131" s="114"/>
      <c r="X131" s="114"/>
      <c r="Y131" s="114"/>
      <c r="Z131" s="114"/>
    </row>
    <row r="132" spans="1:26" ht="20.25" x14ac:dyDescent="0.3">
      <c r="A132" s="102"/>
      <c r="B132" s="102"/>
      <c r="C132" s="30" t="s">
        <v>500</v>
      </c>
      <c r="D132" s="45"/>
      <c r="E132" s="25"/>
      <c r="F132" s="25"/>
      <c r="G132" s="25"/>
      <c r="H132" s="26"/>
      <c r="I132" s="26"/>
      <c r="J132" s="26"/>
      <c r="K132" s="104"/>
      <c r="L132" s="35"/>
      <c r="M132" s="51"/>
      <c r="N132" s="102"/>
      <c r="O132" s="102"/>
      <c r="P132" s="102"/>
      <c r="Q132" s="102"/>
      <c r="R132" s="102"/>
      <c r="S132" s="102"/>
      <c r="T132" s="102"/>
      <c r="U132" s="114"/>
      <c r="V132" s="114"/>
      <c r="W132" s="114"/>
      <c r="X132" s="114"/>
      <c r="Y132" s="114"/>
      <c r="Z132" s="114"/>
    </row>
    <row r="133" spans="1:26" ht="60.75" x14ac:dyDescent="0.3">
      <c r="A133" s="110">
        <v>8</v>
      </c>
      <c r="B133" s="102"/>
      <c r="C133" s="78" t="s">
        <v>501</v>
      </c>
      <c r="D133" s="30"/>
      <c r="E133" s="50"/>
      <c r="F133" s="97"/>
      <c r="G133" s="50"/>
      <c r="H133" s="50"/>
      <c r="I133" s="50">
        <f>SUM(I134:I135)</f>
        <v>8075</v>
      </c>
      <c r="J133" s="50">
        <f>J134+J135</f>
        <v>8075</v>
      </c>
      <c r="K133" s="104">
        <f>J133-I133</f>
        <v>0</v>
      </c>
      <c r="L133" s="108"/>
      <c r="M133" s="50"/>
      <c r="N133" s="102"/>
      <c r="O133" s="102"/>
      <c r="P133" s="102"/>
      <c r="Q133" s="102"/>
      <c r="R133" s="102"/>
      <c r="S133" s="102"/>
      <c r="T133" s="102"/>
      <c r="U133" s="114"/>
      <c r="V133" s="114"/>
      <c r="W133" s="114"/>
      <c r="X133" s="114"/>
      <c r="Y133" s="114"/>
      <c r="Z133" s="114"/>
    </row>
    <row r="134" spans="1:26" ht="20.25" x14ac:dyDescent="0.3">
      <c r="A134" s="115" t="s">
        <v>162</v>
      </c>
      <c r="B134" s="102"/>
      <c r="C134" s="24" t="s">
        <v>502</v>
      </c>
      <c r="D134" s="45" t="s">
        <v>444</v>
      </c>
      <c r="E134" s="25">
        <v>1</v>
      </c>
      <c r="F134" s="25">
        <v>1</v>
      </c>
      <c r="G134" s="97"/>
      <c r="H134" s="26"/>
      <c r="I134" s="25">
        <v>7238</v>
      </c>
      <c r="J134" s="23">
        <v>7238</v>
      </c>
      <c r="K134" s="104">
        <f>J134-I134</f>
        <v>0</v>
      </c>
      <c r="L134" s="108"/>
      <c r="M134" s="51"/>
      <c r="N134" s="102"/>
      <c r="O134" s="102"/>
      <c r="P134" s="102"/>
      <c r="Q134" s="102"/>
      <c r="R134" s="102"/>
      <c r="S134" s="102"/>
      <c r="T134" s="102"/>
      <c r="U134" s="114"/>
      <c r="V134" s="114"/>
      <c r="W134" s="114"/>
      <c r="X134" s="114"/>
      <c r="Y134" s="114"/>
      <c r="Z134" s="114"/>
    </row>
    <row r="135" spans="1:26" ht="40.5" x14ac:dyDescent="0.3">
      <c r="A135" s="115" t="s">
        <v>202</v>
      </c>
      <c r="B135" s="102"/>
      <c r="C135" s="24" t="s">
        <v>503</v>
      </c>
      <c r="D135" s="45" t="s">
        <v>444</v>
      </c>
      <c r="E135" s="25">
        <v>1</v>
      </c>
      <c r="F135" s="25">
        <v>1</v>
      </c>
      <c r="G135" s="97"/>
      <c r="H135" s="26"/>
      <c r="I135" s="25">
        <v>837</v>
      </c>
      <c r="J135" s="23">
        <v>837</v>
      </c>
      <c r="K135" s="104">
        <f>J135-I135</f>
        <v>0</v>
      </c>
      <c r="L135" s="108"/>
      <c r="M135" s="51"/>
      <c r="N135" s="102"/>
      <c r="O135" s="102"/>
      <c r="P135" s="102"/>
      <c r="Q135" s="102"/>
      <c r="R135" s="102"/>
      <c r="S135" s="102"/>
      <c r="T135" s="102"/>
      <c r="U135" s="114"/>
      <c r="V135" s="114"/>
      <c r="W135" s="114"/>
      <c r="X135" s="114"/>
      <c r="Y135" s="114"/>
      <c r="Z135" s="114"/>
    </row>
    <row r="136" spans="1:26" ht="20.25" x14ac:dyDescent="0.3">
      <c r="A136" s="102"/>
      <c r="B136" s="102"/>
      <c r="C136" s="30" t="s">
        <v>504</v>
      </c>
      <c r="D136" s="30"/>
      <c r="E136" s="50"/>
      <c r="F136" s="50"/>
      <c r="G136" s="50"/>
      <c r="H136" s="34"/>
      <c r="I136" s="34"/>
      <c r="J136" s="50"/>
      <c r="K136" s="104"/>
      <c r="L136" s="62"/>
      <c r="M136" s="51"/>
      <c r="N136" s="102"/>
      <c r="O136" s="102"/>
      <c r="P136" s="102"/>
      <c r="Q136" s="102"/>
      <c r="R136" s="102"/>
      <c r="S136" s="102"/>
      <c r="T136" s="102"/>
      <c r="U136" s="114"/>
      <c r="V136" s="114"/>
      <c r="W136" s="114"/>
      <c r="X136" s="114"/>
      <c r="Y136" s="114"/>
      <c r="Z136" s="114"/>
    </row>
    <row r="137" spans="1:26" ht="40.5" x14ac:dyDescent="0.3">
      <c r="A137" s="110">
        <v>9</v>
      </c>
      <c r="B137" s="102"/>
      <c r="C137" s="78" t="s">
        <v>505</v>
      </c>
      <c r="D137" s="78"/>
      <c r="E137" s="27"/>
      <c r="F137" s="27"/>
      <c r="G137" s="27"/>
      <c r="H137" s="27"/>
      <c r="I137" s="27">
        <f>SUM(I138:I140)</f>
        <v>6494</v>
      </c>
      <c r="J137" s="27">
        <f>SUM(J138:J140)</f>
        <v>6494</v>
      </c>
      <c r="K137" s="104">
        <f t="shared" ref="K137:K148" si="5">J137-I137</f>
        <v>0</v>
      </c>
      <c r="L137" s="108"/>
      <c r="M137" s="27"/>
      <c r="N137" s="102"/>
      <c r="O137" s="102"/>
      <c r="P137" s="102"/>
      <c r="Q137" s="102"/>
      <c r="R137" s="102"/>
      <c r="S137" s="102"/>
      <c r="T137" s="102"/>
      <c r="U137" s="114"/>
      <c r="V137" s="114"/>
      <c r="W137" s="114"/>
      <c r="X137" s="114"/>
      <c r="Y137" s="114"/>
      <c r="Z137" s="114"/>
    </row>
    <row r="138" spans="1:26" ht="40.5" x14ac:dyDescent="0.3">
      <c r="A138" s="116" t="s">
        <v>166</v>
      </c>
      <c r="B138" s="102"/>
      <c r="C138" s="24" t="s">
        <v>506</v>
      </c>
      <c r="D138" s="45" t="s">
        <v>439</v>
      </c>
      <c r="E138" s="25">
        <v>849</v>
      </c>
      <c r="F138" s="23">
        <v>849</v>
      </c>
      <c r="G138" s="25"/>
      <c r="H138" s="26"/>
      <c r="I138" s="25">
        <v>4557</v>
      </c>
      <c r="J138" s="23">
        <v>4557</v>
      </c>
      <c r="K138" s="104">
        <f t="shared" si="5"/>
        <v>0</v>
      </c>
      <c r="L138" s="108"/>
      <c r="M138" s="51"/>
      <c r="N138" s="102"/>
      <c r="O138" s="102"/>
      <c r="P138" s="102"/>
      <c r="Q138" s="102"/>
      <c r="R138" s="102"/>
      <c r="S138" s="102"/>
      <c r="T138" s="102"/>
      <c r="U138" s="114"/>
      <c r="V138" s="114"/>
      <c r="W138" s="114"/>
      <c r="X138" s="114"/>
      <c r="Y138" s="114"/>
      <c r="Z138" s="114"/>
    </row>
    <row r="139" spans="1:26" ht="81" x14ac:dyDescent="0.3">
      <c r="A139" s="116" t="s">
        <v>168</v>
      </c>
      <c r="B139" s="102"/>
      <c r="C139" s="24" t="s">
        <v>507</v>
      </c>
      <c r="D139" s="45" t="s">
        <v>439</v>
      </c>
      <c r="E139" s="25">
        <v>100</v>
      </c>
      <c r="F139" s="23">
        <v>29.1</v>
      </c>
      <c r="G139" s="25"/>
      <c r="H139" s="26"/>
      <c r="I139" s="25">
        <v>1700</v>
      </c>
      <c r="J139" s="23">
        <v>1700</v>
      </c>
      <c r="K139" s="104">
        <f t="shared" si="5"/>
        <v>0</v>
      </c>
      <c r="L139" s="108"/>
      <c r="M139" s="51"/>
      <c r="N139" s="102"/>
      <c r="O139" s="102"/>
      <c r="P139" s="102"/>
      <c r="Q139" s="102"/>
      <c r="R139" s="102"/>
      <c r="S139" s="102"/>
      <c r="T139" s="102"/>
      <c r="U139" s="114"/>
      <c r="V139" s="114"/>
      <c r="W139" s="114"/>
      <c r="X139" s="114"/>
      <c r="Y139" s="114"/>
      <c r="Z139" s="114"/>
    </row>
    <row r="140" spans="1:26" ht="20.25" x14ac:dyDescent="0.3">
      <c r="A140" s="116" t="s">
        <v>170</v>
      </c>
      <c r="B140" s="102"/>
      <c r="C140" s="24" t="s">
        <v>508</v>
      </c>
      <c r="D140" s="45" t="s">
        <v>439</v>
      </c>
      <c r="E140" s="25">
        <v>60</v>
      </c>
      <c r="F140" s="23">
        <v>60</v>
      </c>
      <c r="G140" s="25"/>
      <c r="H140" s="26"/>
      <c r="I140" s="25">
        <v>237</v>
      </c>
      <c r="J140" s="23">
        <v>237</v>
      </c>
      <c r="K140" s="104">
        <f t="shared" si="5"/>
        <v>0</v>
      </c>
      <c r="L140" s="108"/>
      <c r="M140" s="51"/>
      <c r="N140" s="102"/>
      <c r="O140" s="102"/>
      <c r="P140" s="102"/>
      <c r="Q140" s="102"/>
      <c r="R140" s="102"/>
      <c r="S140" s="102"/>
      <c r="T140" s="102"/>
      <c r="U140" s="114"/>
      <c r="V140" s="114"/>
      <c r="W140" s="114"/>
      <c r="X140" s="114"/>
      <c r="Y140" s="114"/>
      <c r="Z140" s="114"/>
    </row>
    <row r="141" spans="1:26" ht="20.25" x14ac:dyDescent="0.3">
      <c r="A141" s="102"/>
      <c r="B141" s="102"/>
      <c r="C141" s="30" t="s">
        <v>509</v>
      </c>
      <c r="D141" s="45"/>
      <c r="E141" s="25"/>
      <c r="F141" s="25"/>
      <c r="G141" s="25"/>
      <c r="H141" s="26"/>
      <c r="I141" s="26"/>
      <c r="J141" s="26"/>
      <c r="K141" s="104">
        <f t="shared" si="5"/>
        <v>0</v>
      </c>
      <c r="L141" s="35"/>
      <c r="M141" s="51"/>
      <c r="N141" s="102"/>
      <c r="O141" s="102"/>
      <c r="P141" s="102"/>
      <c r="Q141" s="102"/>
      <c r="R141" s="102"/>
      <c r="S141" s="102"/>
      <c r="T141" s="102"/>
      <c r="U141" s="114"/>
      <c r="V141" s="114"/>
      <c r="W141" s="114"/>
      <c r="X141" s="114"/>
      <c r="Y141" s="114"/>
      <c r="Z141" s="114"/>
    </row>
    <row r="142" spans="1:26" ht="60.75" x14ac:dyDescent="0.3">
      <c r="A142" s="110">
        <v>10</v>
      </c>
      <c r="B142" s="102"/>
      <c r="C142" s="78" t="s">
        <v>510</v>
      </c>
      <c r="D142" s="30"/>
      <c r="E142" s="50"/>
      <c r="F142" s="50"/>
      <c r="G142" s="50"/>
      <c r="H142" s="50"/>
      <c r="I142" s="50">
        <f>SUM(I143:I148)</f>
        <v>93484</v>
      </c>
      <c r="J142" s="50">
        <f>SUM(J143:J148)</f>
        <v>93484</v>
      </c>
      <c r="K142" s="104">
        <f t="shared" si="5"/>
        <v>0</v>
      </c>
      <c r="L142" s="108"/>
      <c r="M142" s="50"/>
      <c r="N142" s="102"/>
      <c r="O142" s="102"/>
      <c r="P142" s="102"/>
      <c r="Q142" s="102"/>
      <c r="R142" s="102"/>
      <c r="S142" s="102"/>
      <c r="T142" s="102"/>
      <c r="U142" s="114"/>
      <c r="V142" s="114"/>
      <c r="W142" s="114"/>
      <c r="X142" s="114"/>
      <c r="Y142" s="114"/>
      <c r="Z142" s="114"/>
    </row>
    <row r="143" spans="1:26" ht="81" x14ac:dyDescent="0.3">
      <c r="A143" s="116" t="s">
        <v>174</v>
      </c>
      <c r="B143" s="102"/>
      <c r="C143" s="35" t="s">
        <v>511</v>
      </c>
      <c r="D143" s="25" t="s">
        <v>439</v>
      </c>
      <c r="E143" s="25">
        <v>1</v>
      </c>
      <c r="F143" s="25">
        <v>1</v>
      </c>
      <c r="G143" s="25"/>
      <c r="H143" s="25"/>
      <c r="I143" s="25">
        <v>66502</v>
      </c>
      <c r="J143" s="25">
        <v>66502</v>
      </c>
      <c r="K143" s="25">
        <f t="shared" si="5"/>
        <v>0</v>
      </c>
      <c r="L143" s="108"/>
      <c r="M143" s="25"/>
      <c r="N143" s="102"/>
      <c r="O143" s="102"/>
      <c r="P143" s="102"/>
      <c r="Q143" s="102"/>
      <c r="R143" s="102"/>
      <c r="S143" s="102"/>
      <c r="T143" s="102"/>
      <c r="U143" s="114"/>
      <c r="V143" s="114"/>
      <c r="W143" s="114"/>
      <c r="X143" s="114"/>
      <c r="Y143" s="114"/>
      <c r="Z143" s="114"/>
    </row>
    <row r="144" spans="1:26" ht="81" x14ac:dyDescent="0.3">
      <c r="A144" s="116" t="s">
        <v>176</v>
      </c>
      <c r="B144" s="102"/>
      <c r="C144" s="35" t="s">
        <v>512</v>
      </c>
      <c r="D144" s="25" t="s">
        <v>439</v>
      </c>
      <c r="E144" s="25">
        <v>1</v>
      </c>
      <c r="F144" s="25">
        <v>1</v>
      </c>
      <c r="G144" s="25"/>
      <c r="H144" s="25"/>
      <c r="I144" s="25">
        <v>16235</v>
      </c>
      <c r="J144" s="25">
        <v>16235</v>
      </c>
      <c r="K144" s="25">
        <f t="shared" si="5"/>
        <v>0</v>
      </c>
      <c r="L144" s="108"/>
      <c r="M144" s="25"/>
      <c r="N144" s="102"/>
      <c r="O144" s="102"/>
      <c r="P144" s="102"/>
      <c r="Q144" s="102"/>
      <c r="R144" s="102"/>
      <c r="S144" s="102"/>
      <c r="T144" s="102"/>
      <c r="U144" s="114"/>
      <c r="V144" s="114"/>
      <c r="W144" s="114"/>
      <c r="X144" s="114"/>
      <c r="Y144" s="114"/>
      <c r="Z144" s="114"/>
    </row>
    <row r="145" spans="1:26" ht="40.5" x14ac:dyDescent="0.3">
      <c r="A145" s="116" t="s">
        <v>178</v>
      </c>
      <c r="B145" s="102"/>
      <c r="C145" s="35" t="s">
        <v>513</v>
      </c>
      <c r="D145" s="25" t="s">
        <v>439</v>
      </c>
      <c r="E145" s="25">
        <v>45</v>
      </c>
      <c r="F145" s="25">
        <v>45</v>
      </c>
      <c r="G145" s="25"/>
      <c r="H145" s="25"/>
      <c r="I145" s="25">
        <v>2430</v>
      </c>
      <c r="J145" s="25">
        <v>2430</v>
      </c>
      <c r="K145" s="25">
        <f t="shared" si="5"/>
        <v>0</v>
      </c>
      <c r="L145" s="108"/>
      <c r="M145" s="25"/>
      <c r="N145" s="102"/>
      <c r="O145" s="102"/>
      <c r="P145" s="102"/>
      <c r="Q145" s="102"/>
      <c r="R145" s="102"/>
      <c r="S145" s="102"/>
      <c r="T145" s="102"/>
      <c r="U145" s="114"/>
      <c r="V145" s="114"/>
      <c r="W145" s="114"/>
      <c r="X145" s="114"/>
      <c r="Y145" s="114"/>
      <c r="Z145" s="114"/>
    </row>
    <row r="146" spans="1:26" ht="20.25" x14ac:dyDescent="0.3">
      <c r="A146" s="116" t="s">
        <v>179</v>
      </c>
      <c r="B146" s="102"/>
      <c r="C146" s="35" t="s">
        <v>514</v>
      </c>
      <c r="D146" s="25" t="s">
        <v>439</v>
      </c>
      <c r="E146" s="25">
        <v>71</v>
      </c>
      <c r="F146" s="25">
        <v>71</v>
      </c>
      <c r="G146" s="25"/>
      <c r="H146" s="25"/>
      <c r="I146" s="25">
        <v>1811</v>
      </c>
      <c r="J146" s="25">
        <v>1811</v>
      </c>
      <c r="K146" s="25">
        <f t="shared" si="5"/>
        <v>0</v>
      </c>
      <c r="L146" s="108"/>
      <c r="M146" s="25"/>
      <c r="N146" s="102"/>
      <c r="O146" s="102"/>
      <c r="P146" s="102"/>
      <c r="Q146" s="102"/>
      <c r="R146" s="102"/>
      <c r="S146" s="102"/>
      <c r="T146" s="102"/>
      <c r="U146" s="114"/>
      <c r="V146" s="114"/>
      <c r="W146" s="114"/>
      <c r="X146" s="114"/>
      <c r="Y146" s="114"/>
      <c r="Z146" s="114"/>
    </row>
    <row r="147" spans="1:26" ht="20.25" x14ac:dyDescent="0.3">
      <c r="A147" s="116" t="s">
        <v>181</v>
      </c>
      <c r="B147" s="102"/>
      <c r="C147" s="35" t="s">
        <v>515</v>
      </c>
      <c r="D147" s="25" t="s">
        <v>439</v>
      </c>
      <c r="E147" s="25">
        <v>3</v>
      </c>
      <c r="F147" s="25">
        <v>3</v>
      </c>
      <c r="G147" s="25"/>
      <c r="H147" s="25"/>
      <c r="I147" s="25">
        <v>242</v>
      </c>
      <c r="J147" s="25">
        <v>242</v>
      </c>
      <c r="K147" s="25">
        <f t="shared" si="5"/>
        <v>0</v>
      </c>
      <c r="L147" s="108"/>
      <c r="M147" s="25"/>
      <c r="N147" s="102"/>
      <c r="O147" s="102"/>
      <c r="P147" s="102"/>
      <c r="Q147" s="102"/>
      <c r="R147" s="102"/>
      <c r="S147" s="102"/>
      <c r="T147" s="102"/>
      <c r="U147" s="114"/>
      <c r="V147" s="114"/>
      <c r="W147" s="114"/>
      <c r="X147" s="114"/>
      <c r="Y147" s="114"/>
      <c r="Z147" s="114"/>
    </row>
    <row r="148" spans="1:26" ht="20.25" x14ac:dyDescent="0.3">
      <c r="A148" s="116" t="s">
        <v>183</v>
      </c>
      <c r="B148" s="102"/>
      <c r="C148" s="35" t="s">
        <v>516</v>
      </c>
      <c r="D148" s="25" t="s">
        <v>439</v>
      </c>
      <c r="E148" s="25">
        <v>7</v>
      </c>
      <c r="F148" s="25">
        <v>7</v>
      </c>
      <c r="G148" s="25"/>
      <c r="H148" s="25"/>
      <c r="I148" s="25">
        <v>6264</v>
      </c>
      <c r="J148" s="25">
        <v>6264</v>
      </c>
      <c r="K148" s="25">
        <f t="shared" si="5"/>
        <v>0</v>
      </c>
      <c r="L148" s="108"/>
      <c r="M148" s="25"/>
      <c r="N148" s="102"/>
      <c r="O148" s="102"/>
      <c r="P148" s="102"/>
      <c r="Q148" s="102"/>
      <c r="R148" s="102"/>
      <c r="S148" s="102"/>
      <c r="T148" s="102"/>
      <c r="U148" s="114"/>
      <c r="V148" s="114"/>
      <c r="W148" s="114"/>
      <c r="X148" s="114"/>
      <c r="Y148" s="114"/>
      <c r="Z148" s="114"/>
    </row>
    <row r="149" spans="1:26" ht="20.25" x14ac:dyDescent="0.3">
      <c r="A149" s="102"/>
      <c r="B149" s="102"/>
      <c r="C149" s="30" t="s">
        <v>517</v>
      </c>
      <c r="D149" s="98"/>
      <c r="E149" s="97"/>
      <c r="F149" s="97"/>
      <c r="G149" s="97"/>
      <c r="H149" s="97"/>
      <c r="I149" s="97"/>
      <c r="J149" s="97"/>
      <c r="K149" s="97"/>
      <c r="L149" s="108"/>
      <c r="M149" s="102"/>
      <c r="N149" s="102"/>
      <c r="O149" s="102"/>
      <c r="P149" s="102"/>
      <c r="Q149" s="102"/>
      <c r="R149" s="102"/>
      <c r="S149" s="102"/>
      <c r="T149" s="102"/>
      <c r="U149" s="114"/>
      <c r="V149" s="114"/>
      <c r="W149" s="114"/>
      <c r="X149" s="114"/>
      <c r="Y149" s="114"/>
      <c r="Z149" s="114"/>
    </row>
    <row r="150" spans="1:26" ht="20.25" x14ac:dyDescent="0.3">
      <c r="A150" s="110">
        <v>11</v>
      </c>
      <c r="B150" s="102"/>
      <c r="C150" s="78" t="s">
        <v>518</v>
      </c>
      <c r="D150" s="98"/>
      <c r="E150" s="97"/>
      <c r="F150" s="97"/>
      <c r="G150" s="97"/>
      <c r="H150" s="97"/>
      <c r="I150" s="97"/>
      <c r="J150" s="50">
        <f>SUM(J151:J153)</f>
        <v>13703</v>
      </c>
      <c r="K150" s="50">
        <f>SUM(K151:K153)</f>
        <v>13703</v>
      </c>
      <c r="L150" s="108"/>
      <c r="M150" s="102"/>
      <c r="N150" s="102"/>
      <c r="O150" s="102"/>
      <c r="P150" s="102"/>
      <c r="Q150" s="102"/>
      <c r="R150" s="102"/>
      <c r="S150" s="102"/>
      <c r="T150" s="102"/>
      <c r="U150" s="114"/>
      <c r="V150" s="114"/>
      <c r="W150" s="114"/>
      <c r="X150" s="114"/>
      <c r="Y150" s="114"/>
      <c r="Z150" s="114"/>
    </row>
    <row r="151" spans="1:26" ht="20.25" x14ac:dyDescent="0.3">
      <c r="A151" s="116" t="s">
        <v>253</v>
      </c>
      <c r="B151" s="102"/>
      <c r="C151" s="35" t="s">
        <v>519</v>
      </c>
      <c r="D151" s="25" t="s">
        <v>439</v>
      </c>
      <c r="E151" s="97"/>
      <c r="F151" s="25">
        <v>2</v>
      </c>
      <c r="G151" s="97"/>
      <c r="H151" s="97"/>
      <c r="I151" s="97"/>
      <c r="J151" s="25">
        <v>7917</v>
      </c>
      <c r="K151" s="25">
        <f>J151-I151</f>
        <v>7917</v>
      </c>
      <c r="L151" s="135" t="s">
        <v>523</v>
      </c>
      <c r="M151" s="102"/>
      <c r="N151" s="102"/>
      <c r="O151" s="102"/>
      <c r="P151" s="102"/>
      <c r="Q151" s="102"/>
      <c r="R151" s="102"/>
      <c r="S151" s="102"/>
      <c r="T151" s="102"/>
      <c r="U151" s="114"/>
      <c r="V151" s="114"/>
      <c r="W151" s="114"/>
      <c r="X151" s="114"/>
      <c r="Y151" s="114"/>
      <c r="Z151" s="114"/>
    </row>
    <row r="152" spans="1:26" ht="20.25" x14ac:dyDescent="0.3">
      <c r="A152" s="116" t="s">
        <v>254</v>
      </c>
      <c r="B152" s="102"/>
      <c r="C152" s="35" t="s">
        <v>519</v>
      </c>
      <c r="D152" s="25" t="s">
        <v>439</v>
      </c>
      <c r="E152" s="97"/>
      <c r="F152" s="25">
        <v>2</v>
      </c>
      <c r="G152" s="97"/>
      <c r="H152" s="97"/>
      <c r="I152" s="97"/>
      <c r="J152" s="25">
        <v>5008</v>
      </c>
      <c r="K152" s="25">
        <f>J152-I152</f>
        <v>5008</v>
      </c>
      <c r="L152" s="135" t="s">
        <v>523</v>
      </c>
      <c r="M152" s="102"/>
      <c r="N152" s="102"/>
      <c r="O152" s="102"/>
      <c r="P152" s="102"/>
      <c r="Q152" s="102"/>
      <c r="R152" s="102"/>
      <c r="S152" s="102"/>
      <c r="T152" s="102"/>
      <c r="U152" s="114"/>
      <c r="V152" s="114"/>
      <c r="W152" s="114"/>
      <c r="X152" s="114"/>
      <c r="Y152" s="114"/>
      <c r="Z152" s="114"/>
    </row>
    <row r="153" spans="1:26" ht="40.5" x14ac:dyDescent="0.3">
      <c r="A153" s="116" t="s">
        <v>322</v>
      </c>
      <c r="B153" s="102"/>
      <c r="C153" s="35" t="s">
        <v>520</v>
      </c>
      <c r="D153" s="166" t="s">
        <v>439</v>
      </c>
      <c r="E153" s="97"/>
      <c r="F153" s="25">
        <v>1</v>
      </c>
      <c r="G153" s="97"/>
      <c r="H153" s="97"/>
      <c r="I153" s="97"/>
      <c r="J153" s="25">
        <v>778</v>
      </c>
      <c r="K153" s="25">
        <f>J153-I153</f>
        <v>778</v>
      </c>
      <c r="L153" s="135" t="s">
        <v>523</v>
      </c>
      <c r="M153" s="102"/>
      <c r="N153" s="102"/>
      <c r="O153" s="102"/>
      <c r="P153" s="102"/>
      <c r="Q153" s="102"/>
      <c r="R153" s="102"/>
      <c r="S153" s="102"/>
      <c r="T153" s="102"/>
      <c r="U153" s="114"/>
      <c r="V153" s="114"/>
      <c r="W153" s="114"/>
      <c r="X153" s="114"/>
      <c r="Y153" s="114"/>
      <c r="Z153" s="114"/>
    </row>
    <row r="154" spans="1:26" s="120" customFormat="1" x14ac:dyDescent="0.3">
      <c r="A154" s="117"/>
      <c r="B154" s="99"/>
      <c r="C154" s="99"/>
      <c r="D154" s="117"/>
      <c r="E154" s="118"/>
      <c r="F154" s="118"/>
      <c r="G154" s="118"/>
      <c r="H154" s="118"/>
      <c r="I154" s="118"/>
      <c r="J154" s="118"/>
      <c r="K154" s="118"/>
      <c r="L154" s="119"/>
      <c r="M154" s="99"/>
      <c r="N154" s="99"/>
      <c r="O154" s="99"/>
      <c r="P154" s="99"/>
      <c r="Q154" s="99"/>
      <c r="R154" s="99"/>
      <c r="S154" s="99"/>
      <c r="T154" s="99"/>
    </row>
    <row r="156" spans="1:26" s="92" customFormat="1" x14ac:dyDescent="0.3">
      <c r="C156" s="65"/>
      <c r="D156" s="66"/>
      <c r="E156" s="65"/>
      <c r="F156" s="64"/>
      <c r="G156" s="66"/>
      <c r="H156" s="65"/>
      <c r="I156" s="65"/>
      <c r="J156" s="65"/>
      <c r="K156" s="94"/>
      <c r="L156" s="65"/>
      <c r="U156" s="96"/>
      <c r="V156" s="96"/>
      <c r="W156" s="96"/>
      <c r="X156" s="96"/>
      <c r="Y156" s="96"/>
      <c r="Z156" s="96"/>
    </row>
    <row r="157" spans="1:26" s="92" customFormat="1" x14ac:dyDescent="0.3">
      <c r="C157" s="65"/>
      <c r="D157" s="66"/>
      <c r="E157" s="65"/>
      <c r="F157" s="64"/>
      <c r="G157" s="66"/>
      <c r="H157" s="65"/>
      <c r="I157" s="65"/>
      <c r="J157" s="89"/>
      <c r="K157" s="94"/>
      <c r="L157" s="65"/>
      <c r="U157" s="96"/>
      <c r="V157" s="96"/>
      <c r="W157" s="96"/>
      <c r="X157" s="96"/>
      <c r="Y157" s="96"/>
      <c r="Z157" s="96"/>
    </row>
    <row r="158" spans="1:26" s="92" customFormat="1" x14ac:dyDescent="0.3">
      <c r="C158" s="65"/>
      <c r="D158" s="66"/>
      <c r="E158" s="65"/>
      <c r="F158" s="64"/>
      <c r="G158" s="66"/>
      <c r="H158" s="65"/>
      <c r="I158" s="65"/>
      <c r="J158" s="65"/>
      <c r="K158" s="94"/>
      <c r="L158" s="65"/>
      <c r="U158" s="96"/>
      <c r="V158" s="96"/>
      <c r="W158" s="96"/>
      <c r="X158" s="96"/>
      <c r="Y158" s="96"/>
      <c r="Z158" s="96"/>
    </row>
    <row r="159" spans="1:26" s="92" customFormat="1" x14ac:dyDescent="0.3">
      <c r="C159" s="65"/>
      <c r="D159" s="66"/>
      <c r="E159" s="65"/>
      <c r="F159" s="65"/>
      <c r="G159" s="66"/>
      <c r="H159" s="65"/>
      <c r="I159" s="65"/>
      <c r="J159" s="65"/>
      <c r="K159" s="94"/>
      <c r="L159" s="66"/>
      <c r="U159" s="96"/>
      <c r="V159" s="96"/>
      <c r="W159" s="96"/>
      <c r="X159" s="96"/>
      <c r="Y159" s="96"/>
      <c r="Z159" s="96"/>
    </row>
    <row r="160" spans="1:26" s="92" customFormat="1" x14ac:dyDescent="0.3">
      <c r="C160" s="65"/>
      <c r="D160" s="66"/>
      <c r="E160" s="65"/>
      <c r="F160" s="65"/>
      <c r="G160" s="66"/>
      <c r="H160" s="65"/>
      <c r="I160" s="65"/>
      <c r="J160" s="65"/>
      <c r="K160" s="94"/>
      <c r="L160" s="67"/>
      <c r="U160" s="96"/>
      <c r="V160" s="96"/>
      <c r="W160" s="96"/>
      <c r="X160" s="96"/>
      <c r="Y160" s="96"/>
      <c r="Z160" s="96"/>
    </row>
    <row r="161" spans="3:26" s="92" customFormat="1" x14ac:dyDescent="0.3">
      <c r="C161" s="65"/>
      <c r="D161" s="66"/>
      <c r="E161" s="65"/>
      <c r="F161" s="65"/>
      <c r="G161" s="66"/>
      <c r="H161" s="65"/>
      <c r="I161" s="65"/>
      <c r="J161" s="65"/>
      <c r="K161" s="94"/>
      <c r="L161" s="66"/>
      <c r="U161" s="96"/>
      <c r="V161" s="96"/>
      <c r="W161" s="96"/>
      <c r="X161" s="96"/>
      <c r="Y161" s="96"/>
      <c r="Z161" s="96"/>
    </row>
    <row r="162" spans="3:26" s="92" customFormat="1" x14ac:dyDescent="0.3">
      <c r="C162" s="65"/>
      <c r="D162" s="66"/>
      <c r="E162" s="65"/>
      <c r="F162" s="65"/>
      <c r="G162" s="66"/>
      <c r="H162" s="65"/>
      <c r="I162" s="65"/>
      <c r="J162" s="65"/>
      <c r="K162" s="94"/>
      <c r="L162" s="67"/>
      <c r="U162" s="96"/>
      <c r="V162" s="96"/>
      <c r="W162" s="96"/>
      <c r="X162" s="96"/>
      <c r="Y162" s="96"/>
      <c r="Z162" s="96"/>
    </row>
    <row r="163" spans="3:26" s="92" customFormat="1" x14ac:dyDescent="0.3">
      <c r="C163" s="65"/>
      <c r="D163" s="65"/>
      <c r="E163" s="65"/>
      <c r="F163" s="65"/>
      <c r="G163" s="65"/>
      <c r="H163" s="65"/>
      <c r="I163" s="65"/>
      <c r="J163" s="65"/>
      <c r="K163" s="94"/>
      <c r="L163" s="65"/>
      <c r="U163" s="96"/>
      <c r="V163" s="96"/>
      <c r="W163" s="96"/>
      <c r="X163" s="96"/>
      <c r="Y163" s="96"/>
      <c r="Z163" s="96"/>
    </row>
    <row r="164" spans="3:26" s="92" customFormat="1" x14ac:dyDescent="0.3">
      <c r="C164" s="65"/>
      <c r="D164" s="66"/>
      <c r="E164" s="65"/>
      <c r="F164" s="65"/>
      <c r="G164" s="66"/>
      <c r="H164" s="65"/>
      <c r="I164" s="65"/>
      <c r="J164" s="65"/>
      <c r="K164" s="94"/>
      <c r="L164" s="67"/>
      <c r="U164" s="96"/>
      <c r="V164" s="96"/>
      <c r="W164" s="96"/>
      <c r="X164" s="96"/>
      <c r="Y164" s="96"/>
      <c r="Z164" s="96"/>
    </row>
    <row r="165" spans="3:26" s="92" customFormat="1" x14ac:dyDescent="0.3">
      <c r="C165" s="65"/>
      <c r="D165" s="66"/>
      <c r="E165" s="65"/>
      <c r="F165" s="65"/>
      <c r="G165" s="66"/>
      <c r="H165" s="65"/>
      <c r="I165" s="65"/>
      <c r="J165" s="65"/>
      <c r="K165" s="94"/>
      <c r="L165" s="66"/>
      <c r="U165" s="96"/>
      <c r="V165" s="96"/>
      <c r="W165" s="96"/>
      <c r="X165" s="96"/>
      <c r="Y165" s="96"/>
      <c r="Z165" s="96"/>
    </row>
    <row r="166" spans="3:26" s="92" customFormat="1" x14ac:dyDescent="0.3">
      <c r="C166" s="65"/>
      <c r="D166" s="66"/>
      <c r="E166" s="65"/>
      <c r="F166" s="65"/>
      <c r="G166" s="66"/>
      <c r="H166" s="65"/>
      <c r="I166" s="65"/>
      <c r="J166" s="65"/>
      <c r="K166" s="94"/>
      <c r="L166" s="67"/>
      <c r="U166" s="96"/>
      <c r="V166" s="96"/>
      <c r="W166" s="96"/>
      <c r="X166" s="96"/>
      <c r="Y166" s="96"/>
      <c r="Z166" s="96"/>
    </row>
  </sheetData>
  <mergeCells count="50">
    <mergeCell ref="Y8:Y9"/>
    <mergeCell ref="Z8:Z9"/>
    <mergeCell ref="L13:L15"/>
    <mergeCell ref="L18:L20"/>
    <mergeCell ref="L27:L29"/>
    <mergeCell ref="W8:W9"/>
    <mergeCell ref="X8:X9"/>
    <mergeCell ref="L31:L34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R8:R9"/>
    <mergeCell ref="S5:T5"/>
    <mergeCell ref="U5:V5"/>
    <mergeCell ref="W5:X5"/>
    <mergeCell ref="A8:F8"/>
    <mergeCell ref="G8:G9"/>
    <mergeCell ref="H8:H9"/>
    <mergeCell ref="I8:I9"/>
    <mergeCell ref="J8:J9"/>
    <mergeCell ref="K8:K9"/>
    <mergeCell ref="L8:L9"/>
    <mergeCell ref="K5:K6"/>
    <mergeCell ref="L5:L6"/>
    <mergeCell ref="M5:N5"/>
    <mergeCell ref="O5:O6"/>
    <mergeCell ref="P5:P6"/>
    <mergeCell ref="Q5:R5"/>
    <mergeCell ref="J5:J6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</mergeCells>
  <pageMargins left="0.11811023622047245" right="0.11811023622047245" top="0.35433070866141736" bottom="0.35433070866141736" header="0.31496062992125984" footer="0.31496062992125984"/>
  <pageSetup paperSize="9" scale="30" orientation="landscape" horizontalDpi="180" verticalDpi="180" r:id="rId1"/>
  <rowBreaks count="4" manualBreakCount="4">
    <brk id="30" max="25" man="1"/>
    <brk id="56" max="25" man="1"/>
    <brk id="79" max="25" man="1"/>
    <brk id="9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7" sqref="A7"/>
    </sheetView>
  </sheetViews>
  <sheetFormatPr defaultRowHeight="15" x14ac:dyDescent="0.25"/>
  <cols>
    <col min="1" max="1" width="71.5703125" style="121" customWidth="1"/>
    <col min="2" max="2" width="16.28515625" style="122" customWidth="1"/>
    <col min="3" max="3" width="12" style="122" bestFit="1" customWidth="1"/>
    <col min="4" max="4" width="13.140625" style="121" customWidth="1"/>
    <col min="5" max="16384" width="9.140625" style="121"/>
  </cols>
  <sheetData>
    <row r="1" spans="1:4" x14ac:dyDescent="0.25">
      <c r="C1" s="151" t="s">
        <v>334</v>
      </c>
      <c r="D1" s="151"/>
    </row>
    <row r="2" spans="1:4" s="131" customFormat="1" x14ac:dyDescent="0.25">
      <c r="A2" s="129"/>
      <c r="B2" s="130" t="s">
        <v>5</v>
      </c>
      <c r="C2" s="130" t="s">
        <v>6</v>
      </c>
      <c r="D2" s="129"/>
    </row>
    <row r="3" spans="1:4" ht="30.75" x14ac:dyDescent="0.3">
      <c r="A3" s="125" t="s">
        <v>256</v>
      </c>
      <c r="B3" s="124">
        <v>12190</v>
      </c>
      <c r="C3" s="126">
        <v>7605.48</v>
      </c>
      <c r="D3" s="123" t="s">
        <v>326</v>
      </c>
    </row>
    <row r="4" spans="1:4" ht="30.75" x14ac:dyDescent="0.3">
      <c r="A4" s="125" t="s">
        <v>257</v>
      </c>
      <c r="B4" s="124">
        <v>14705</v>
      </c>
      <c r="C4" s="126">
        <v>7323.28</v>
      </c>
      <c r="D4" s="123" t="s">
        <v>326</v>
      </c>
    </row>
    <row r="5" spans="1:4" ht="75" x14ac:dyDescent="0.3">
      <c r="A5" s="125" t="s">
        <v>324</v>
      </c>
      <c r="B5" s="127">
        <v>26339</v>
      </c>
      <c r="C5" s="127"/>
      <c r="D5" s="123" t="s">
        <v>330</v>
      </c>
    </row>
    <row r="6" spans="1:4" ht="18.75" x14ac:dyDescent="0.3">
      <c r="A6" s="125" t="s">
        <v>327</v>
      </c>
      <c r="B6" s="127">
        <v>906</v>
      </c>
      <c r="C6" s="127">
        <v>778</v>
      </c>
      <c r="D6" s="123"/>
    </row>
    <row r="7" spans="1:4" ht="37.5" x14ac:dyDescent="0.3">
      <c r="A7" s="125" t="s">
        <v>258</v>
      </c>
      <c r="B7" s="127">
        <v>7000</v>
      </c>
      <c r="C7" s="127">
        <v>4500</v>
      </c>
      <c r="D7" s="123"/>
    </row>
    <row r="8" spans="1:4" ht="37.5" x14ac:dyDescent="0.3">
      <c r="A8" s="125" t="s">
        <v>329</v>
      </c>
      <c r="B8" s="127">
        <v>1052</v>
      </c>
      <c r="C8" s="127"/>
      <c r="D8" s="123" t="s">
        <v>330</v>
      </c>
    </row>
    <row r="9" spans="1:4" ht="37.5" x14ac:dyDescent="0.3">
      <c r="A9" s="125" t="s">
        <v>331</v>
      </c>
      <c r="B9" s="127">
        <v>845</v>
      </c>
      <c r="C9" s="127">
        <v>845</v>
      </c>
      <c r="D9" s="123"/>
    </row>
    <row r="10" spans="1:4" ht="37.5" x14ac:dyDescent="0.3">
      <c r="A10" s="125" t="s">
        <v>332</v>
      </c>
      <c r="B10" s="127">
        <v>987</v>
      </c>
      <c r="C10" s="127">
        <v>987</v>
      </c>
      <c r="D10" s="123"/>
    </row>
    <row r="11" spans="1:4" ht="75" x14ac:dyDescent="0.3">
      <c r="A11" s="125" t="s">
        <v>333</v>
      </c>
      <c r="B11" s="127">
        <v>1240</v>
      </c>
      <c r="C11" s="127">
        <v>1240</v>
      </c>
      <c r="D11" s="123"/>
    </row>
    <row r="12" spans="1:4" ht="37.5" x14ac:dyDescent="0.3">
      <c r="A12" s="125" t="s">
        <v>328</v>
      </c>
      <c r="B12" s="127">
        <v>10714.3</v>
      </c>
      <c r="C12" s="127">
        <v>7000</v>
      </c>
      <c r="D12" s="123"/>
    </row>
    <row r="13" spans="1:4" ht="18.75" x14ac:dyDescent="0.3">
      <c r="A13" s="125" t="s">
        <v>325</v>
      </c>
      <c r="B13" s="127">
        <v>2205.6999999999998</v>
      </c>
      <c r="C13" s="127">
        <v>3966.65</v>
      </c>
      <c r="D13" s="123"/>
    </row>
    <row r="14" spans="1:4" ht="18.75" x14ac:dyDescent="0.3">
      <c r="A14" s="123"/>
      <c r="B14" s="128">
        <f>SUM(B3:B13)</f>
        <v>78184</v>
      </c>
      <c r="C14" s="128">
        <f>SUM(C3:C13)</f>
        <v>34245.409999999996</v>
      </c>
      <c r="D14" s="123"/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H8" sqref="H8"/>
    </sheetView>
  </sheetViews>
  <sheetFormatPr defaultRowHeight="15" x14ac:dyDescent="0.25"/>
  <cols>
    <col min="1" max="1" width="9.140625" style="121"/>
    <col min="2" max="2" width="51.140625" style="121" customWidth="1"/>
    <col min="3" max="3" width="21.140625" style="122" customWidth="1"/>
    <col min="4" max="4" width="17.140625" style="122" customWidth="1"/>
    <col min="5" max="16384" width="9.140625" style="121"/>
  </cols>
  <sheetData>
    <row r="1" spans="2:5" ht="45" customHeight="1" x14ac:dyDescent="0.25">
      <c r="D1" s="151" t="s">
        <v>334</v>
      </c>
      <c r="E1" s="151"/>
    </row>
    <row r="2" spans="2:5" s="134" customFormat="1" ht="45" x14ac:dyDescent="0.25">
      <c r="B2" s="132" t="s">
        <v>337</v>
      </c>
      <c r="C2" s="133" t="s">
        <v>335</v>
      </c>
      <c r="D2" s="133" t="s">
        <v>336</v>
      </c>
      <c r="E2" s="132"/>
    </row>
    <row r="3" spans="2:5" ht="45.75" x14ac:dyDescent="0.3">
      <c r="B3" s="125" t="s">
        <v>256</v>
      </c>
      <c r="C3" s="124">
        <v>1040</v>
      </c>
      <c r="D3" s="126">
        <f>12190-C3</f>
        <v>11150</v>
      </c>
      <c r="E3" s="123" t="s">
        <v>326</v>
      </c>
    </row>
    <row r="4" spans="2:5" ht="45.75" x14ac:dyDescent="0.3">
      <c r="B4" s="125" t="s">
        <v>257</v>
      </c>
      <c r="C4" s="124">
        <v>7323</v>
      </c>
      <c r="D4" s="126">
        <f>14705-C4</f>
        <v>7382</v>
      </c>
      <c r="E4" s="123" t="s">
        <v>326</v>
      </c>
    </row>
    <row r="5" spans="2:5" ht="92.25" customHeight="1" x14ac:dyDescent="0.3">
      <c r="B5" s="125" t="s">
        <v>324</v>
      </c>
      <c r="C5" s="127">
        <v>26339</v>
      </c>
      <c r="D5" s="127"/>
      <c r="E5" s="123" t="s">
        <v>330</v>
      </c>
    </row>
    <row r="6" spans="2:5" ht="37.5" x14ac:dyDescent="0.3">
      <c r="B6" s="125" t="s">
        <v>258</v>
      </c>
      <c r="C6" s="127">
        <v>4500</v>
      </c>
      <c r="D6" s="127"/>
      <c r="E6" s="123"/>
    </row>
    <row r="7" spans="2:5" ht="56.25" x14ac:dyDescent="0.3">
      <c r="B7" s="125" t="s">
        <v>329</v>
      </c>
      <c r="C7" s="127">
        <v>1052</v>
      </c>
      <c r="D7" s="127"/>
      <c r="E7" s="123" t="s">
        <v>330</v>
      </c>
    </row>
    <row r="8" spans="2:5" ht="34.5" customHeight="1" x14ac:dyDescent="0.3">
      <c r="B8" s="125" t="s">
        <v>331</v>
      </c>
      <c r="C8" s="127">
        <v>845</v>
      </c>
      <c r="D8" s="127"/>
      <c r="E8" s="123"/>
    </row>
    <row r="9" spans="2:5" ht="33.75" customHeight="1" x14ac:dyDescent="0.3">
      <c r="B9" s="125" t="s">
        <v>332</v>
      </c>
      <c r="C9" s="127">
        <v>987</v>
      </c>
      <c r="D9" s="127"/>
      <c r="E9" s="123"/>
    </row>
    <row r="10" spans="2:5" ht="101.25" customHeight="1" x14ac:dyDescent="0.3">
      <c r="B10" s="125" t="s">
        <v>333</v>
      </c>
      <c r="C10" s="127">
        <v>1240</v>
      </c>
      <c r="D10" s="127"/>
      <c r="E10" s="123"/>
    </row>
    <row r="11" spans="2:5" ht="37.5" x14ac:dyDescent="0.3">
      <c r="B11" s="125" t="s">
        <v>325</v>
      </c>
      <c r="C11" s="127"/>
      <c r="D11" s="127">
        <v>3967</v>
      </c>
      <c r="E11" s="123"/>
    </row>
    <row r="12" spans="2:5" ht="18.75" x14ac:dyDescent="0.3">
      <c r="B12" s="123"/>
      <c r="C12" s="128">
        <f>SUM(C3:C11)</f>
        <v>43326</v>
      </c>
      <c r="D12" s="128">
        <f>SUM(D3:D11)</f>
        <v>22499</v>
      </c>
      <c r="E12" s="123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view="pageBreakPreview" zoomScale="51" zoomScaleNormal="41" zoomScaleSheetLayoutView="51" workbookViewId="0">
      <selection activeCell="C131" sqref="C131"/>
    </sheetView>
  </sheetViews>
  <sheetFormatPr defaultRowHeight="18.75" x14ac:dyDescent="0.3"/>
  <cols>
    <col min="1" max="1" width="6.5703125" style="40" customWidth="1"/>
    <col min="2" max="2" width="21.7109375" style="40" customWidth="1"/>
    <col min="3" max="3" width="40.7109375" style="40" customWidth="1"/>
    <col min="4" max="4" width="15.140625" style="38" customWidth="1"/>
    <col min="5" max="5" width="15.42578125" style="39" customWidth="1"/>
    <col min="6" max="6" width="15.7109375" style="39" customWidth="1"/>
    <col min="7" max="7" width="20.42578125" style="39" customWidth="1"/>
    <col min="8" max="8" width="25.5703125" style="39" customWidth="1"/>
    <col min="9" max="9" width="18" style="39" customWidth="1"/>
    <col min="10" max="10" width="18.7109375" style="39" customWidth="1"/>
    <col min="11" max="11" width="16.5703125" style="39" customWidth="1"/>
    <col min="12" max="12" width="39.85546875" style="58" customWidth="1"/>
    <col min="13" max="13" width="17.7109375" style="40" customWidth="1"/>
    <col min="14" max="14" width="15.42578125" style="40" customWidth="1"/>
    <col min="15" max="15" width="16.42578125" style="40" bestFit="1" customWidth="1"/>
    <col min="16" max="16" width="15.140625" style="40" customWidth="1"/>
    <col min="17" max="17" width="13.85546875" style="40" customWidth="1"/>
    <col min="18" max="18" width="12.7109375" style="40" customWidth="1"/>
    <col min="19" max="19" width="13.42578125" style="40" customWidth="1"/>
    <col min="20" max="20" width="12.28515625" style="40" customWidth="1"/>
    <col min="21" max="21" width="14.42578125" style="69" customWidth="1"/>
    <col min="22" max="22" width="13.140625" style="69" customWidth="1"/>
    <col min="23" max="23" width="15.85546875" style="69" customWidth="1"/>
    <col min="24" max="24" width="15.7109375" style="69" customWidth="1"/>
    <col min="25" max="25" width="24" style="69" customWidth="1"/>
    <col min="26" max="26" width="26.28515625" style="69" customWidth="1"/>
    <col min="27" max="16384" width="9.140625" style="69"/>
  </cols>
  <sheetData>
    <row r="1" spans="1:26" x14ac:dyDescent="0.3">
      <c r="X1" s="70"/>
      <c r="Y1" s="71"/>
    </row>
    <row r="2" spans="1:26" x14ac:dyDescent="0.3">
      <c r="A2" s="159" t="s">
        <v>227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4" spans="1:26" s="40" customFormat="1" ht="86.25" customHeight="1" x14ac:dyDescent="0.3">
      <c r="A4" s="153" t="s">
        <v>0</v>
      </c>
      <c r="B4" s="153" t="s">
        <v>205</v>
      </c>
      <c r="C4" s="153"/>
      <c r="D4" s="153"/>
      <c r="E4" s="153"/>
      <c r="F4" s="153"/>
      <c r="G4" s="153"/>
      <c r="H4" s="153" t="s">
        <v>228</v>
      </c>
      <c r="I4" s="153" t="s">
        <v>4</v>
      </c>
      <c r="J4" s="153"/>
      <c r="K4" s="153"/>
      <c r="L4" s="153"/>
      <c r="M4" s="153" t="s">
        <v>209</v>
      </c>
      <c r="N4" s="153"/>
      <c r="O4" s="153"/>
      <c r="P4" s="153"/>
      <c r="Q4" s="153" t="s">
        <v>210</v>
      </c>
      <c r="R4" s="153"/>
      <c r="S4" s="153"/>
      <c r="T4" s="153"/>
      <c r="U4" s="153"/>
      <c r="V4" s="153"/>
      <c r="W4" s="153"/>
      <c r="X4" s="153"/>
      <c r="Y4" s="153" t="s">
        <v>216</v>
      </c>
      <c r="Z4" s="153" t="s">
        <v>217</v>
      </c>
    </row>
    <row r="5" spans="1:26" s="40" customFormat="1" ht="168" customHeight="1" x14ac:dyDescent="0.3">
      <c r="A5" s="153"/>
      <c r="B5" s="153" t="s">
        <v>206</v>
      </c>
      <c r="C5" s="153" t="s">
        <v>8</v>
      </c>
      <c r="D5" s="153" t="s">
        <v>207</v>
      </c>
      <c r="E5" s="152" t="s">
        <v>3</v>
      </c>
      <c r="F5" s="152"/>
      <c r="G5" s="152" t="s">
        <v>208</v>
      </c>
      <c r="H5" s="153"/>
      <c r="I5" s="160" t="s">
        <v>218</v>
      </c>
      <c r="J5" s="160" t="s">
        <v>219</v>
      </c>
      <c r="K5" s="152" t="s">
        <v>220</v>
      </c>
      <c r="L5" s="156" t="s">
        <v>221</v>
      </c>
      <c r="M5" s="153" t="s">
        <v>7</v>
      </c>
      <c r="N5" s="153"/>
      <c r="O5" s="153" t="s">
        <v>1</v>
      </c>
      <c r="P5" s="153" t="s">
        <v>2</v>
      </c>
      <c r="Q5" s="153" t="s">
        <v>224</v>
      </c>
      <c r="R5" s="153"/>
      <c r="S5" s="153" t="s">
        <v>213</v>
      </c>
      <c r="T5" s="153"/>
      <c r="U5" s="153" t="s">
        <v>214</v>
      </c>
      <c r="V5" s="153"/>
      <c r="W5" s="153" t="s">
        <v>215</v>
      </c>
      <c r="X5" s="153"/>
      <c r="Y5" s="153"/>
      <c r="Z5" s="153"/>
    </row>
    <row r="6" spans="1:26" s="40" customFormat="1" ht="65.25" customHeight="1" x14ac:dyDescent="0.3">
      <c r="A6" s="153"/>
      <c r="B6" s="153"/>
      <c r="C6" s="153"/>
      <c r="D6" s="153"/>
      <c r="E6" s="83" t="s">
        <v>218</v>
      </c>
      <c r="F6" s="83" t="s">
        <v>219</v>
      </c>
      <c r="G6" s="152"/>
      <c r="H6" s="153"/>
      <c r="I6" s="160"/>
      <c r="J6" s="160"/>
      <c r="K6" s="152"/>
      <c r="L6" s="156"/>
      <c r="M6" s="82" t="s">
        <v>222</v>
      </c>
      <c r="N6" s="1" t="s">
        <v>223</v>
      </c>
      <c r="O6" s="153"/>
      <c r="P6" s="153"/>
      <c r="Q6" s="82" t="s">
        <v>211</v>
      </c>
      <c r="R6" s="82" t="s">
        <v>212</v>
      </c>
      <c r="S6" s="82" t="s">
        <v>211</v>
      </c>
      <c r="T6" s="82" t="s">
        <v>212</v>
      </c>
      <c r="U6" s="1" t="s">
        <v>5</v>
      </c>
      <c r="V6" s="1" t="s">
        <v>6</v>
      </c>
      <c r="W6" s="82" t="s">
        <v>211</v>
      </c>
      <c r="X6" s="82" t="s">
        <v>212</v>
      </c>
      <c r="Y6" s="153"/>
      <c r="Z6" s="153"/>
    </row>
    <row r="7" spans="1:26" s="40" customFormat="1" x14ac:dyDescent="0.3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82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  <c r="Z7" s="1">
        <v>26</v>
      </c>
    </row>
    <row r="8" spans="1:26" s="40" customFormat="1" ht="18.75" customHeight="1" x14ac:dyDescent="0.3">
      <c r="A8" s="141" t="s">
        <v>225</v>
      </c>
      <c r="B8" s="141"/>
      <c r="C8" s="141"/>
      <c r="D8" s="141"/>
      <c r="E8" s="141"/>
      <c r="F8" s="141"/>
      <c r="G8" s="142" t="s">
        <v>226</v>
      </c>
      <c r="H8" s="142">
        <v>15912</v>
      </c>
      <c r="I8" s="154">
        <f>I12+I24+I62+I67+I73+I117+I126+I134+I138+I143+I151</f>
        <v>1884287.2142857143</v>
      </c>
      <c r="J8" s="154">
        <f>J12+J24+J62+J67+J73+J117+J126+J134+J138+J143+J151</f>
        <v>1910303.8</v>
      </c>
      <c r="K8" s="154">
        <f>K12+K24+K62+K67+K73+K117+K126+K134+K138+K143+K151</f>
        <v>26016.585714285764</v>
      </c>
      <c r="L8" s="158"/>
      <c r="M8" s="154">
        <f>J8</f>
        <v>1910303.8</v>
      </c>
      <c r="N8" s="154"/>
      <c r="O8" s="154"/>
      <c r="P8" s="154"/>
      <c r="Q8" s="155">
        <v>8.5</v>
      </c>
      <c r="R8" s="155">
        <v>3.6</v>
      </c>
      <c r="S8" s="155">
        <v>33.5</v>
      </c>
      <c r="T8" s="155">
        <v>35.799999999999997</v>
      </c>
      <c r="U8" s="155">
        <v>12</v>
      </c>
      <c r="V8" s="155">
        <v>12</v>
      </c>
      <c r="W8" s="161" t="s">
        <v>319</v>
      </c>
      <c r="X8" s="161" t="s">
        <v>319</v>
      </c>
      <c r="Y8" s="162" t="s">
        <v>320</v>
      </c>
      <c r="Z8" s="163" t="s">
        <v>321</v>
      </c>
    </row>
    <row r="9" spans="1:26" s="14" customFormat="1" ht="148.5" customHeight="1" x14ac:dyDescent="0.3">
      <c r="A9" s="12"/>
      <c r="B9" s="16" t="s">
        <v>247</v>
      </c>
      <c r="C9" s="13"/>
      <c r="D9" s="16" t="s">
        <v>248</v>
      </c>
      <c r="E9" s="41">
        <v>3050227.5</v>
      </c>
      <c r="F9" s="41">
        <v>3033407.7119999998</v>
      </c>
      <c r="G9" s="142"/>
      <c r="H9" s="142"/>
      <c r="I9" s="154"/>
      <c r="J9" s="154"/>
      <c r="K9" s="154"/>
      <c r="L9" s="158"/>
      <c r="M9" s="154"/>
      <c r="N9" s="154"/>
      <c r="O9" s="154"/>
      <c r="P9" s="154"/>
      <c r="Q9" s="155"/>
      <c r="R9" s="155"/>
      <c r="S9" s="155"/>
      <c r="T9" s="155"/>
      <c r="U9" s="155"/>
      <c r="V9" s="155"/>
      <c r="W9" s="161"/>
      <c r="X9" s="161"/>
      <c r="Y9" s="162"/>
      <c r="Z9" s="163"/>
    </row>
    <row r="10" spans="1:26" s="14" customFormat="1" x14ac:dyDescent="0.3">
      <c r="A10" s="12"/>
      <c r="B10" s="12"/>
      <c r="C10" s="13"/>
      <c r="D10" s="12"/>
      <c r="E10" s="12"/>
      <c r="F10" s="12"/>
      <c r="G10" s="16"/>
      <c r="H10" s="16"/>
      <c r="I10" s="10"/>
      <c r="J10" s="10"/>
      <c r="K10" s="10"/>
      <c r="L10" s="59"/>
      <c r="M10" s="10"/>
      <c r="N10" s="10"/>
      <c r="O10" s="10"/>
      <c r="P10" s="10"/>
      <c r="Q10" s="10"/>
      <c r="R10" s="10"/>
      <c r="S10" s="10"/>
      <c r="T10" s="10"/>
      <c r="U10" s="11"/>
      <c r="V10" s="11"/>
      <c r="W10" s="11"/>
      <c r="X10" s="11"/>
      <c r="Y10" s="11"/>
      <c r="Z10" s="11"/>
    </row>
    <row r="11" spans="1:26" s="40" customFormat="1" x14ac:dyDescent="0.3">
      <c r="A11" s="1"/>
      <c r="B11" s="1"/>
      <c r="C11" s="7" t="s">
        <v>22</v>
      </c>
      <c r="D11" s="1"/>
      <c r="E11" s="17"/>
      <c r="F11" s="17"/>
      <c r="G11" s="17"/>
      <c r="H11" s="17"/>
      <c r="I11" s="17"/>
      <c r="J11" s="17"/>
      <c r="K11" s="43"/>
      <c r="L11" s="60"/>
      <c r="M11" s="1"/>
      <c r="N11" s="1"/>
      <c r="O11" s="1"/>
      <c r="P11" s="1"/>
      <c r="Q11" s="1"/>
      <c r="R11" s="1"/>
      <c r="S11" s="1"/>
      <c r="T11" s="1"/>
      <c r="U11" s="11"/>
      <c r="V11" s="11"/>
      <c r="W11" s="11"/>
      <c r="X11" s="11"/>
      <c r="Y11" s="11"/>
      <c r="Z11" s="11"/>
    </row>
    <row r="12" spans="1:26" s="40" customFormat="1" ht="58.5" customHeight="1" x14ac:dyDescent="0.3">
      <c r="A12" s="72" t="s">
        <v>10</v>
      </c>
      <c r="B12" s="72"/>
      <c r="C12" s="13" t="s">
        <v>11</v>
      </c>
      <c r="D12" s="1"/>
      <c r="E12" s="83"/>
      <c r="F12" s="83"/>
      <c r="G12" s="83"/>
      <c r="H12" s="83"/>
      <c r="I12" s="10">
        <f>SUM(I13:I22)</f>
        <v>79511</v>
      </c>
      <c r="J12" s="10">
        <f>SUM(J13:J22)</f>
        <v>79410</v>
      </c>
      <c r="K12" s="73">
        <f>J12-I12</f>
        <v>-101</v>
      </c>
      <c r="L12" s="8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40" customFormat="1" ht="79.5" customHeight="1" x14ac:dyDescent="0.3">
      <c r="A13" s="37" t="s">
        <v>9</v>
      </c>
      <c r="B13" s="37"/>
      <c r="C13" s="15" t="s">
        <v>186</v>
      </c>
      <c r="D13" s="1" t="s">
        <v>21</v>
      </c>
      <c r="E13" s="83">
        <v>1</v>
      </c>
      <c r="F13" s="83">
        <v>1</v>
      </c>
      <c r="G13" s="83"/>
      <c r="H13" s="83"/>
      <c r="I13" s="22">
        <v>11086</v>
      </c>
      <c r="J13" s="2">
        <v>10729</v>
      </c>
      <c r="K13" s="43">
        <f t="shared" ref="K13:K54" si="0">J13-I13</f>
        <v>-357</v>
      </c>
      <c r="L13" s="156" t="s">
        <v>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40" customFormat="1" x14ac:dyDescent="0.3">
      <c r="A14" s="18"/>
      <c r="B14" s="18"/>
      <c r="C14" s="19" t="s">
        <v>12</v>
      </c>
      <c r="D14" s="1"/>
      <c r="E14" s="83"/>
      <c r="F14" s="83"/>
      <c r="G14" s="83"/>
      <c r="H14" s="83"/>
      <c r="I14" s="22"/>
      <c r="J14" s="42"/>
      <c r="K14" s="43"/>
      <c r="L14" s="156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40" customFormat="1" ht="56.25" x14ac:dyDescent="0.3">
      <c r="A15" s="37" t="s">
        <v>17</v>
      </c>
      <c r="B15" s="37"/>
      <c r="C15" s="15" t="s">
        <v>187</v>
      </c>
      <c r="D15" s="1" t="s">
        <v>21</v>
      </c>
      <c r="E15" s="83">
        <v>1</v>
      </c>
      <c r="F15" s="83">
        <v>1</v>
      </c>
      <c r="G15" s="83"/>
      <c r="H15" s="83"/>
      <c r="I15" s="22">
        <v>5073</v>
      </c>
      <c r="J15" s="2">
        <v>4876</v>
      </c>
      <c r="K15" s="43">
        <f t="shared" si="0"/>
        <v>-197</v>
      </c>
      <c r="L15" s="15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40" customFormat="1" ht="75" x14ac:dyDescent="0.3">
      <c r="A16" s="37" t="s">
        <v>265</v>
      </c>
      <c r="B16" s="2"/>
      <c r="C16" s="3" t="s">
        <v>13</v>
      </c>
      <c r="D16" s="1" t="s">
        <v>21</v>
      </c>
      <c r="E16" s="83">
        <v>1</v>
      </c>
      <c r="F16" s="83">
        <v>1</v>
      </c>
      <c r="G16" s="83"/>
      <c r="H16" s="83"/>
      <c r="I16" s="2">
        <v>2185</v>
      </c>
      <c r="J16" s="2">
        <v>2381</v>
      </c>
      <c r="K16" s="43">
        <f t="shared" si="0"/>
        <v>196</v>
      </c>
      <c r="L16" s="84" t="s">
        <v>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40" customFormat="1" x14ac:dyDescent="0.3">
      <c r="A17" s="11"/>
      <c r="B17" s="37"/>
      <c r="C17" s="19" t="s">
        <v>14</v>
      </c>
      <c r="D17" s="1"/>
      <c r="E17" s="83"/>
      <c r="F17" s="83"/>
      <c r="G17" s="83"/>
      <c r="H17" s="83"/>
      <c r="I17" s="22"/>
      <c r="J17" s="42"/>
      <c r="K17" s="43"/>
      <c r="L17" s="8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40" customFormat="1" ht="55.5" customHeight="1" x14ac:dyDescent="0.3">
      <c r="A18" s="37" t="s">
        <v>266</v>
      </c>
      <c r="B18" s="37"/>
      <c r="C18" s="15" t="s">
        <v>188</v>
      </c>
      <c r="D18" s="1" t="s">
        <v>21</v>
      </c>
      <c r="E18" s="83">
        <v>1</v>
      </c>
      <c r="F18" s="83">
        <v>1</v>
      </c>
      <c r="G18" s="83"/>
      <c r="H18" s="83"/>
      <c r="I18" s="22">
        <v>10322</v>
      </c>
      <c r="J18" s="22">
        <v>10012</v>
      </c>
      <c r="K18" s="43">
        <f t="shared" si="0"/>
        <v>-310</v>
      </c>
      <c r="L18" s="157" t="s">
        <v>316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40" customFormat="1" ht="56.25" x14ac:dyDescent="0.3">
      <c r="A19" s="37" t="s">
        <v>18</v>
      </c>
      <c r="B19" s="37"/>
      <c r="C19" s="15" t="s">
        <v>189</v>
      </c>
      <c r="D19" s="1" t="s">
        <v>21</v>
      </c>
      <c r="E19" s="83">
        <v>1</v>
      </c>
      <c r="F19" s="83">
        <v>1</v>
      </c>
      <c r="G19" s="83"/>
      <c r="H19" s="83"/>
      <c r="I19" s="22">
        <v>14867</v>
      </c>
      <c r="J19" s="2">
        <v>13442</v>
      </c>
      <c r="K19" s="43">
        <f t="shared" si="0"/>
        <v>-1425</v>
      </c>
      <c r="L19" s="15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40" customFormat="1" ht="75" x14ac:dyDescent="0.3">
      <c r="A20" s="37" t="s">
        <v>19</v>
      </c>
      <c r="B20" s="37"/>
      <c r="C20" s="15" t="s">
        <v>190</v>
      </c>
      <c r="D20" s="1" t="s">
        <v>21</v>
      </c>
      <c r="E20" s="83">
        <v>1</v>
      </c>
      <c r="F20" s="83">
        <v>1</v>
      </c>
      <c r="G20" s="83"/>
      <c r="H20" s="83"/>
      <c r="I20" s="22">
        <v>25448</v>
      </c>
      <c r="J20" s="2">
        <v>24632</v>
      </c>
      <c r="K20" s="43">
        <f t="shared" si="0"/>
        <v>-816</v>
      </c>
      <c r="L20" s="15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40" customFormat="1" x14ac:dyDescent="0.3">
      <c r="A21" s="11"/>
      <c r="B21" s="37"/>
      <c r="C21" s="19" t="s">
        <v>15</v>
      </c>
      <c r="D21" s="1"/>
      <c r="E21" s="83"/>
      <c r="F21" s="83"/>
      <c r="G21" s="83"/>
      <c r="H21" s="83"/>
      <c r="I21" s="22"/>
      <c r="J21" s="2"/>
      <c r="K21" s="43"/>
      <c r="L21" s="84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40" customFormat="1" ht="56.25" x14ac:dyDescent="0.3">
      <c r="A22" s="37" t="s">
        <v>20</v>
      </c>
      <c r="B22" s="2"/>
      <c r="C22" s="3" t="s">
        <v>16</v>
      </c>
      <c r="D22" s="1" t="s">
        <v>21</v>
      </c>
      <c r="E22" s="83">
        <v>3</v>
      </c>
      <c r="F22" s="83">
        <v>3</v>
      </c>
      <c r="G22" s="83"/>
      <c r="H22" s="83"/>
      <c r="I22" s="2">
        <v>10530</v>
      </c>
      <c r="J22" s="2">
        <v>13338</v>
      </c>
      <c r="K22" s="43">
        <f t="shared" si="0"/>
        <v>2808</v>
      </c>
      <c r="L22" s="84" t="s">
        <v>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40" customFormat="1" x14ac:dyDescent="0.3">
      <c r="A23" s="11"/>
      <c r="B23" s="11"/>
      <c r="C23" s="7" t="s">
        <v>23</v>
      </c>
      <c r="D23" s="1"/>
      <c r="E23" s="83"/>
      <c r="F23" s="83"/>
      <c r="G23" s="83"/>
      <c r="H23" s="83"/>
      <c r="I23" s="83"/>
      <c r="J23" s="83"/>
      <c r="K23" s="43"/>
      <c r="L23" s="84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77" customFormat="1" ht="37.5" x14ac:dyDescent="0.3">
      <c r="A24" s="74" t="s">
        <v>69</v>
      </c>
      <c r="B24" s="74"/>
      <c r="C24" s="75" t="s">
        <v>24</v>
      </c>
      <c r="D24" s="74"/>
      <c r="E24" s="10"/>
      <c r="F24" s="10"/>
      <c r="G24" s="10"/>
      <c r="H24" s="10"/>
      <c r="I24" s="10">
        <f>SUM(I25:I60)</f>
        <v>702646</v>
      </c>
      <c r="J24" s="10">
        <f>SUM(J25:J60)</f>
        <v>658518.80000000005</v>
      </c>
      <c r="K24" s="10">
        <f t="shared" si="0"/>
        <v>-44127.199999999953</v>
      </c>
      <c r="L24" s="59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s="40" customFormat="1" x14ac:dyDescent="0.3">
      <c r="A25" s="37" t="s">
        <v>39</v>
      </c>
      <c r="B25" s="37"/>
      <c r="C25" s="5" t="s">
        <v>199</v>
      </c>
      <c r="D25" s="1" t="s">
        <v>21</v>
      </c>
      <c r="E25" s="22">
        <v>100</v>
      </c>
      <c r="F25" s="83">
        <v>100</v>
      </c>
      <c r="G25" s="83"/>
      <c r="H25" s="83"/>
      <c r="I25" s="22">
        <v>26466</v>
      </c>
      <c r="J25" s="22">
        <v>28726</v>
      </c>
      <c r="K25" s="43">
        <f t="shared" si="0"/>
        <v>2260</v>
      </c>
      <c r="L25" s="84" t="s">
        <v>317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40" customFormat="1" ht="56.25" x14ac:dyDescent="0.3">
      <c r="A26" s="37" t="s">
        <v>40</v>
      </c>
      <c r="B26" s="37"/>
      <c r="C26" s="5" t="s">
        <v>25</v>
      </c>
      <c r="D26" s="1" t="s">
        <v>21</v>
      </c>
      <c r="E26" s="22">
        <v>43</v>
      </c>
      <c r="F26" s="83">
        <v>43</v>
      </c>
      <c r="G26" s="83"/>
      <c r="H26" s="83"/>
      <c r="I26" s="22">
        <v>12784</v>
      </c>
      <c r="J26" s="22">
        <v>13421</v>
      </c>
      <c r="K26" s="43">
        <f t="shared" si="0"/>
        <v>637</v>
      </c>
      <c r="L26" s="84" t="s">
        <v>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40" customFormat="1" ht="82.5" customHeight="1" x14ac:dyDescent="0.3">
      <c r="A27" s="37" t="s">
        <v>41</v>
      </c>
      <c r="B27" s="37"/>
      <c r="C27" s="5" t="s">
        <v>191</v>
      </c>
      <c r="D27" s="1" t="s">
        <v>70</v>
      </c>
      <c r="E27" s="22">
        <v>4</v>
      </c>
      <c r="F27" s="83">
        <v>4</v>
      </c>
      <c r="G27" s="83"/>
      <c r="H27" s="83"/>
      <c r="I27" s="22">
        <v>48915</v>
      </c>
      <c r="J27" s="2">
        <v>48476</v>
      </c>
      <c r="K27" s="43">
        <f t="shared" si="0"/>
        <v>-439</v>
      </c>
      <c r="L27" s="156" t="s">
        <v>316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40" customFormat="1" ht="37.5" x14ac:dyDescent="0.3">
      <c r="A28" s="37" t="s">
        <v>42</v>
      </c>
      <c r="B28" s="37"/>
      <c r="C28" s="5" t="s">
        <v>192</v>
      </c>
      <c r="D28" s="1" t="s">
        <v>70</v>
      </c>
      <c r="E28" s="22">
        <v>4</v>
      </c>
      <c r="F28" s="83">
        <v>4</v>
      </c>
      <c r="G28" s="83"/>
      <c r="H28" s="83"/>
      <c r="I28" s="22">
        <v>44616</v>
      </c>
      <c r="J28" s="2">
        <v>44176</v>
      </c>
      <c r="K28" s="43">
        <f t="shared" si="0"/>
        <v>-440</v>
      </c>
      <c r="L28" s="15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40" customFormat="1" ht="37.5" x14ac:dyDescent="0.3">
      <c r="A29" s="37" t="s">
        <v>43</v>
      </c>
      <c r="B29" s="37"/>
      <c r="C29" s="5" t="s">
        <v>193</v>
      </c>
      <c r="D29" s="1" t="s">
        <v>70</v>
      </c>
      <c r="E29" s="22">
        <v>2</v>
      </c>
      <c r="F29" s="83">
        <v>2</v>
      </c>
      <c r="G29" s="83"/>
      <c r="H29" s="83"/>
      <c r="I29" s="22">
        <v>23632</v>
      </c>
      <c r="J29" s="22">
        <v>23328</v>
      </c>
      <c r="K29" s="43">
        <f t="shared" si="0"/>
        <v>-304</v>
      </c>
      <c r="L29" s="15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40" customFormat="1" ht="56.25" x14ac:dyDescent="0.3">
      <c r="A30" s="37" t="s">
        <v>44</v>
      </c>
      <c r="B30" s="37"/>
      <c r="C30" s="5" t="s">
        <v>194</v>
      </c>
      <c r="D30" s="1" t="s">
        <v>70</v>
      </c>
      <c r="E30" s="22">
        <v>4</v>
      </c>
      <c r="F30" s="83">
        <v>4</v>
      </c>
      <c r="G30" s="83"/>
      <c r="H30" s="83"/>
      <c r="I30" s="2">
        <v>70016</v>
      </c>
      <c r="J30" s="2">
        <v>70016</v>
      </c>
      <c r="K30" s="43">
        <f t="shared" si="0"/>
        <v>0</v>
      </c>
      <c r="L30" s="8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40" customFormat="1" ht="97.5" customHeight="1" x14ac:dyDescent="0.3">
      <c r="A31" s="37" t="s">
        <v>45</v>
      </c>
      <c r="B31" s="37"/>
      <c r="C31" s="15" t="s">
        <v>267</v>
      </c>
      <c r="D31" s="1" t="s">
        <v>71</v>
      </c>
      <c r="E31" s="20">
        <v>4.0979999999999999</v>
      </c>
      <c r="F31" s="21">
        <v>4.6059999999999999</v>
      </c>
      <c r="G31" s="21"/>
      <c r="H31" s="21"/>
      <c r="I31" s="22">
        <v>120553</v>
      </c>
      <c r="J31" s="2">
        <v>104224</v>
      </c>
      <c r="K31" s="43">
        <f t="shared" si="0"/>
        <v>-16329</v>
      </c>
      <c r="L31" s="156" t="s">
        <v>316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40" customFormat="1" ht="37.5" x14ac:dyDescent="0.3">
      <c r="A32" s="37" t="s">
        <v>46</v>
      </c>
      <c r="B32" s="37"/>
      <c r="C32" s="5" t="s">
        <v>195</v>
      </c>
      <c r="D32" s="1" t="s">
        <v>71</v>
      </c>
      <c r="E32" s="20">
        <v>6.1360000000000001</v>
      </c>
      <c r="F32" s="20">
        <v>6.444</v>
      </c>
      <c r="G32" s="20"/>
      <c r="H32" s="20"/>
      <c r="I32" s="22">
        <v>44224</v>
      </c>
      <c r="J32" s="2">
        <v>40000</v>
      </c>
      <c r="K32" s="43">
        <f t="shared" si="0"/>
        <v>-4224</v>
      </c>
      <c r="L32" s="15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40" customFormat="1" ht="37.5" x14ac:dyDescent="0.3">
      <c r="A33" s="37" t="s">
        <v>47</v>
      </c>
      <c r="B33" s="37"/>
      <c r="C33" s="5" t="s">
        <v>196</v>
      </c>
      <c r="D33" s="1" t="s">
        <v>71</v>
      </c>
      <c r="E33" s="20">
        <v>0.2</v>
      </c>
      <c r="F33" s="21">
        <v>0.20399999999999999</v>
      </c>
      <c r="G33" s="21"/>
      <c r="H33" s="21"/>
      <c r="I33" s="22">
        <v>4542</v>
      </c>
      <c r="J33" s="2">
        <v>1118</v>
      </c>
      <c r="K33" s="43">
        <f t="shared" si="0"/>
        <v>-3424</v>
      </c>
      <c r="L33" s="156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40" customFormat="1" ht="75" x14ac:dyDescent="0.3">
      <c r="A34" s="37" t="s">
        <v>271</v>
      </c>
      <c r="B34" s="37"/>
      <c r="C34" s="15" t="s">
        <v>276</v>
      </c>
      <c r="D34" s="1" t="s">
        <v>71</v>
      </c>
      <c r="E34" s="20">
        <v>1.2</v>
      </c>
      <c r="F34" s="20">
        <v>1.306</v>
      </c>
      <c r="G34" s="20"/>
      <c r="H34" s="20"/>
      <c r="I34" s="22">
        <v>13264</v>
      </c>
      <c r="J34" s="68">
        <v>12336</v>
      </c>
      <c r="K34" s="43">
        <f t="shared" si="0"/>
        <v>-928</v>
      </c>
      <c r="L34" s="15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40" customFormat="1" ht="18.75" customHeight="1" x14ac:dyDescent="0.3">
      <c r="A35" s="37" t="s">
        <v>272</v>
      </c>
      <c r="B35" s="37"/>
      <c r="C35" s="15" t="s">
        <v>26</v>
      </c>
      <c r="D35" s="1" t="s">
        <v>71</v>
      </c>
      <c r="E35" s="20">
        <v>9.9350000000000005</v>
      </c>
      <c r="F35" s="20">
        <v>10.948</v>
      </c>
      <c r="G35" s="20"/>
      <c r="H35" s="20"/>
      <c r="I35" s="22">
        <v>64915</v>
      </c>
      <c r="J35" s="22">
        <v>65251</v>
      </c>
      <c r="K35" s="43">
        <f t="shared" si="0"/>
        <v>336</v>
      </c>
      <c r="L35" s="8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40" customFormat="1" ht="39.75" customHeight="1" x14ac:dyDescent="0.3">
      <c r="A36" s="37" t="s">
        <v>273</v>
      </c>
      <c r="B36" s="9"/>
      <c r="C36" s="8" t="s">
        <v>27</v>
      </c>
      <c r="D36" s="1" t="s">
        <v>21</v>
      </c>
      <c r="E36" s="6">
        <v>2</v>
      </c>
      <c r="F36" s="6">
        <v>2</v>
      </c>
      <c r="G36" s="6"/>
      <c r="H36" s="6"/>
      <c r="I36" s="44">
        <v>4145</v>
      </c>
      <c r="J36" s="44">
        <v>1703</v>
      </c>
      <c r="K36" s="43">
        <f t="shared" si="0"/>
        <v>-2442</v>
      </c>
      <c r="L36" s="84" t="s">
        <v>316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40" customFormat="1" ht="55.5" customHeight="1" x14ac:dyDescent="0.3">
      <c r="A37" s="37" t="s">
        <v>274</v>
      </c>
      <c r="B37" s="37"/>
      <c r="C37" s="4" t="s">
        <v>197</v>
      </c>
      <c r="D37" s="1" t="s">
        <v>21</v>
      </c>
      <c r="E37" s="22">
        <v>681</v>
      </c>
      <c r="F37" s="22">
        <v>681</v>
      </c>
      <c r="G37" s="22"/>
      <c r="H37" s="22"/>
      <c r="I37" s="22">
        <v>44727</v>
      </c>
      <c r="J37" s="2">
        <v>44351</v>
      </c>
      <c r="K37" s="43">
        <f t="shared" si="0"/>
        <v>-376</v>
      </c>
      <c r="L37" s="84" t="s">
        <v>316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40" customFormat="1" ht="55.5" customHeight="1" x14ac:dyDescent="0.3">
      <c r="A38" s="37" t="s">
        <v>48</v>
      </c>
      <c r="B38" s="37"/>
      <c r="C38" s="4" t="s">
        <v>28</v>
      </c>
      <c r="D38" s="1" t="s">
        <v>21</v>
      </c>
      <c r="E38" s="22">
        <v>8</v>
      </c>
      <c r="F38" s="22">
        <v>8</v>
      </c>
      <c r="G38" s="83"/>
      <c r="H38" s="83"/>
      <c r="I38" s="22">
        <v>10400</v>
      </c>
      <c r="J38" s="2">
        <v>10400</v>
      </c>
      <c r="K38" s="43">
        <f>J38-I38</f>
        <v>0</v>
      </c>
      <c r="L38" s="84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40" customFormat="1" ht="56.25" x14ac:dyDescent="0.3">
      <c r="A39" s="37" t="s">
        <v>49</v>
      </c>
      <c r="B39" s="37"/>
      <c r="C39" s="5" t="s">
        <v>29</v>
      </c>
      <c r="D39" s="1" t="s">
        <v>21</v>
      </c>
      <c r="E39" s="22">
        <v>6</v>
      </c>
      <c r="F39" s="22">
        <v>6</v>
      </c>
      <c r="G39" s="83"/>
      <c r="H39" s="83"/>
      <c r="I39" s="22">
        <v>702</v>
      </c>
      <c r="J39" s="2">
        <v>702</v>
      </c>
      <c r="K39" s="43">
        <f t="shared" si="0"/>
        <v>0</v>
      </c>
      <c r="L39" s="57"/>
      <c r="M39" s="46"/>
      <c r="N39" s="11"/>
      <c r="O39" s="11"/>
      <c r="P39" s="11"/>
      <c r="Q39" s="26"/>
      <c r="R39" s="8"/>
      <c r="S39" s="6"/>
      <c r="T39" s="23"/>
      <c r="U39" s="11"/>
      <c r="V39" s="11"/>
      <c r="W39" s="11"/>
      <c r="X39" s="11"/>
      <c r="Y39" s="11"/>
      <c r="Z39" s="11"/>
    </row>
    <row r="40" spans="1:26" s="40" customFormat="1" ht="75" x14ac:dyDescent="0.3">
      <c r="A40" s="37" t="s">
        <v>50</v>
      </c>
      <c r="B40" s="37"/>
      <c r="C40" s="5" t="s">
        <v>30</v>
      </c>
      <c r="D40" s="1" t="s">
        <v>21</v>
      </c>
      <c r="E40" s="22">
        <v>3</v>
      </c>
      <c r="F40" s="22">
        <v>3</v>
      </c>
      <c r="G40" s="83"/>
      <c r="H40" s="83"/>
      <c r="I40" s="22">
        <v>351</v>
      </c>
      <c r="J40" s="2">
        <v>351</v>
      </c>
      <c r="K40" s="43">
        <f t="shared" si="0"/>
        <v>0</v>
      </c>
      <c r="L40" s="57"/>
      <c r="M40" s="46"/>
      <c r="N40" s="11"/>
      <c r="O40" s="11"/>
      <c r="P40" s="11"/>
      <c r="Q40" s="26"/>
      <c r="R40" s="8"/>
      <c r="S40" s="6"/>
      <c r="T40" s="23"/>
      <c r="U40" s="11"/>
      <c r="V40" s="11"/>
      <c r="W40" s="11"/>
      <c r="X40" s="11"/>
      <c r="Y40" s="11"/>
      <c r="Z40" s="11"/>
    </row>
    <row r="41" spans="1:26" s="40" customFormat="1" ht="37.5" x14ac:dyDescent="0.3">
      <c r="A41" s="37" t="s">
        <v>275</v>
      </c>
      <c r="B41" s="37"/>
      <c r="C41" s="5" t="s">
        <v>31</v>
      </c>
      <c r="D41" s="1" t="s">
        <v>70</v>
      </c>
      <c r="E41" s="22">
        <v>18</v>
      </c>
      <c r="F41" s="22">
        <v>18</v>
      </c>
      <c r="G41" s="83"/>
      <c r="H41" s="83"/>
      <c r="I41" s="22">
        <v>72</v>
      </c>
      <c r="J41" s="2">
        <v>72</v>
      </c>
      <c r="K41" s="43">
        <f t="shared" si="0"/>
        <v>0</v>
      </c>
      <c r="L41" s="57"/>
      <c r="M41" s="46"/>
      <c r="N41" s="11"/>
      <c r="O41" s="11"/>
      <c r="P41" s="11"/>
      <c r="Q41" s="26"/>
      <c r="R41" s="15"/>
      <c r="S41" s="6"/>
      <c r="T41" s="23"/>
      <c r="U41" s="11"/>
      <c r="V41" s="11"/>
      <c r="W41" s="11"/>
      <c r="X41" s="11"/>
      <c r="Y41" s="11"/>
      <c r="Z41" s="11"/>
    </row>
    <row r="42" spans="1:26" s="40" customFormat="1" ht="56.25" x14ac:dyDescent="0.3">
      <c r="A42" s="37" t="s">
        <v>200</v>
      </c>
      <c r="B42" s="37"/>
      <c r="C42" s="5" t="s">
        <v>32</v>
      </c>
      <c r="D42" s="1" t="s">
        <v>21</v>
      </c>
      <c r="E42" s="22">
        <v>18</v>
      </c>
      <c r="F42" s="22">
        <v>18</v>
      </c>
      <c r="G42" s="83"/>
      <c r="H42" s="83"/>
      <c r="I42" s="22">
        <v>477</v>
      </c>
      <c r="J42" s="68">
        <f>204+597.8</f>
        <v>801.8</v>
      </c>
      <c r="K42" s="43">
        <f t="shared" si="0"/>
        <v>324.79999999999995</v>
      </c>
      <c r="L42" s="57"/>
      <c r="M42" s="46"/>
      <c r="N42" s="11"/>
      <c r="O42" s="11"/>
      <c r="P42" s="11"/>
      <c r="Q42" s="26"/>
      <c r="R42" s="15"/>
      <c r="S42" s="6"/>
      <c r="T42" s="23"/>
      <c r="U42" s="11"/>
      <c r="V42" s="11"/>
      <c r="W42" s="11"/>
      <c r="X42" s="11"/>
      <c r="Y42" s="11"/>
      <c r="Z42" s="11"/>
    </row>
    <row r="43" spans="1:26" s="40" customFormat="1" ht="37.5" x14ac:dyDescent="0.3">
      <c r="A43" s="37" t="s">
        <v>51</v>
      </c>
      <c r="B43" s="37"/>
      <c r="C43" s="5" t="s">
        <v>33</v>
      </c>
      <c r="D43" s="1" t="s">
        <v>21</v>
      </c>
      <c r="E43" s="22">
        <v>18</v>
      </c>
      <c r="F43" s="22">
        <v>18</v>
      </c>
      <c r="G43" s="83"/>
      <c r="H43" s="83"/>
      <c r="I43" s="22">
        <v>160</v>
      </c>
      <c r="J43" s="2">
        <v>160</v>
      </c>
      <c r="K43" s="43">
        <f t="shared" si="0"/>
        <v>0</v>
      </c>
      <c r="L43" s="57"/>
      <c r="M43" s="46"/>
      <c r="N43" s="11"/>
      <c r="O43" s="11"/>
      <c r="P43" s="11"/>
      <c r="Q43" s="26"/>
      <c r="R43" s="8"/>
      <c r="S43" s="6"/>
      <c r="T43" s="23"/>
      <c r="U43" s="11"/>
      <c r="V43" s="11"/>
      <c r="W43" s="11"/>
      <c r="X43" s="11"/>
      <c r="Y43" s="11"/>
      <c r="Z43" s="11"/>
    </row>
    <row r="44" spans="1:26" s="40" customFormat="1" ht="20.25" x14ac:dyDescent="0.3">
      <c r="A44" s="37" t="s">
        <v>52</v>
      </c>
      <c r="B44" s="37"/>
      <c r="C44" s="8" t="s">
        <v>34</v>
      </c>
      <c r="D44" s="1" t="s">
        <v>21</v>
      </c>
      <c r="E44" s="22">
        <v>1</v>
      </c>
      <c r="F44" s="22">
        <v>1</v>
      </c>
      <c r="G44" s="83"/>
      <c r="H44" s="83"/>
      <c r="I44" s="22">
        <v>8304</v>
      </c>
      <c r="J44" s="2">
        <v>8304</v>
      </c>
      <c r="K44" s="43">
        <f t="shared" si="0"/>
        <v>0</v>
      </c>
      <c r="L44" s="57"/>
      <c r="M44" s="45"/>
      <c r="N44" s="11"/>
      <c r="O44" s="11"/>
      <c r="P44" s="11"/>
      <c r="Q44" s="26"/>
      <c r="R44" s="8"/>
      <c r="S44" s="6"/>
      <c r="T44" s="23"/>
      <c r="U44" s="11"/>
      <c r="V44" s="11"/>
      <c r="W44" s="11"/>
      <c r="X44" s="11"/>
      <c r="Y44" s="11"/>
      <c r="Z44" s="11"/>
    </row>
    <row r="45" spans="1:26" s="40" customFormat="1" ht="56.25" x14ac:dyDescent="0.3">
      <c r="A45" s="37" t="s">
        <v>53</v>
      </c>
      <c r="B45" s="37"/>
      <c r="C45" s="4" t="s">
        <v>229</v>
      </c>
      <c r="D45" s="1" t="s">
        <v>21</v>
      </c>
      <c r="E45" s="22">
        <v>1</v>
      </c>
      <c r="F45" s="22">
        <v>1</v>
      </c>
      <c r="G45" s="83"/>
      <c r="H45" s="83"/>
      <c r="I45" s="22">
        <v>4250</v>
      </c>
      <c r="J45" s="2">
        <v>4919</v>
      </c>
      <c r="K45" s="43">
        <f t="shared" si="0"/>
        <v>669</v>
      </c>
      <c r="L45" s="57" t="s">
        <v>317</v>
      </c>
      <c r="M45" s="45"/>
      <c r="N45" s="11"/>
      <c r="O45" s="11"/>
      <c r="P45" s="11"/>
      <c r="Q45" s="26"/>
      <c r="R45" s="5"/>
      <c r="S45" s="6"/>
      <c r="T45" s="23"/>
      <c r="U45" s="11"/>
      <c r="V45" s="11"/>
      <c r="W45" s="11"/>
      <c r="X45" s="11"/>
      <c r="Y45" s="11"/>
      <c r="Z45" s="11"/>
    </row>
    <row r="46" spans="1:26" s="40" customFormat="1" ht="37.5" x14ac:dyDescent="0.3">
      <c r="A46" s="37" t="s">
        <v>54</v>
      </c>
      <c r="B46" s="37"/>
      <c r="C46" s="4" t="s">
        <v>230</v>
      </c>
      <c r="D46" s="1" t="s">
        <v>21</v>
      </c>
      <c r="E46" s="22">
        <v>2</v>
      </c>
      <c r="F46" s="22">
        <v>2</v>
      </c>
      <c r="G46" s="83"/>
      <c r="H46" s="83"/>
      <c r="I46" s="22">
        <v>4100</v>
      </c>
      <c r="J46" s="68">
        <v>4891</v>
      </c>
      <c r="K46" s="43">
        <f t="shared" si="0"/>
        <v>791</v>
      </c>
      <c r="L46" s="57"/>
      <c r="M46" s="45"/>
      <c r="N46" s="11"/>
      <c r="O46" s="11"/>
      <c r="P46" s="11"/>
      <c r="Q46" s="26"/>
      <c r="R46" s="5"/>
      <c r="S46" s="6"/>
      <c r="T46" s="23"/>
      <c r="U46" s="11"/>
      <c r="V46" s="11"/>
      <c r="W46" s="11"/>
      <c r="X46" s="11"/>
      <c r="Y46" s="11"/>
      <c r="Z46" s="11"/>
    </row>
    <row r="47" spans="1:26" s="40" customFormat="1" ht="75" x14ac:dyDescent="0.3">
      <c r="A47" s="37" t="s">
        <v>55</v>
      </c>
      <c r="B47" s="37"/>
      <c r="C47" s="4" t="s">
        <v>231</v>
      </c>
      <c r="D47" s="1" t="s">
        <v>21</v>
      </c>
      <c r="E47" s="22">
        <v>6</v>
      </c>
      <c r="F47" s="22">
        <v>6</v>
      </c>
      <c r="G47" s="83"/>
      <c r="H47" s="83"/>
      <c r="I47" s="22">
        <v>7948</v>
      </c>
      <c r="J47" s="2">
        <v>9712</v>
      </c>
      <c r="K47" s="43">
        <f t="shared" si="0"/>
        <v>1764</v>
      </c>
      <c r="L47" s="57" t="s">
        <v>317</v>
      </c>
      <c r="M47" s="45"/>
      <c r="N47" s="11"/>
      <c r="O47" s="11"/>
      <c r="P47" s="11"/>
      <c r="Q47" s="26"/>
      <c r="R47" s="5"/>
      <c r="S47" s="6"/>
      <c r="T47" s="23"/>
      <c r="U47" s="11"/>
      <c r="V47" s="11"/>
      <c r="W47" s="11"/>
      <c r="X47" s="11"/>
      <c r="Y47" s="11"/>
      <c r="Z47" s="11"/>
    </row>
    <row r="48" spans="1:26" s="40" customFormat="1" ht="75" x14ac:dyDescent="0.3">
      <c r="A48" s="37" t="s">
        <v>56</v>
      </c>
      <c r="B48" s="37"/>
      <c r="C48" s="4" t="s">
        <v>232</v>
      </c>
      <c r="D48" s="1" t="s">
        <v>21</v>
      </c>
      <c r="E48" s="22">
        <v>5</v>
      </c>
      <c r="F48" s="22">
        <v>5</v>
      </c>
      <c r="G48" s="83"/>
      <c r="H48" s="83"/>
      <c r="I48" s="22">
        <v>4549</v>
      </c>
      <c r="J48" s="2">
        <v>5835</v>
      </c>
      <c r="K48" s="43">
        <f t="shared" si="0"/>
        <v>1286</v>
      </c>
      <c r="L48" s="57" t="s">
        <v>317</v>
      </c>
      <c r="M48" s="45"/>
      <c r="N48" s="11"/>
      <c r="O48" s="11"/>
      <c r="P48" s="11"/>
      <c r="Q48" s="26"/>
      <c r="R48" s="5"/>
      <c r="S48" s="6"/>
      <c r="T48" s="23"/>
      <c r="U48" s="11"/>
      <c r="V48" s="11"/>
      <c r="W48" s="11"/>
      <c r="X48" s="11"/>
      <c r="Y48" s="11"/>
      <c r="Z48" s="11"/>
    </row>
    <row r="49" spans="1:26" s="40" customFormat="1" ht="56.25" x14ac:dyDescent="0.3">
      <c r="A49" s="37" t="s">
        <v>57</v>
      </c>
      <c r="B49" s="37"/>
      <c r="C49" s="4" t="s">
        <v>233</v>
      </c>
      <c r="D49" s="1" t="s">
        <v>21</v>
      </c>
      <c r="E49" s="22">
        <v>2</v>
      </c>
      <c r="F49" s="22">
        <v>2</v>
      </c>
      <c r="G49" s="83"/>
      <c r="H49" s="83"/>
      <c r="I49" s="22">
        <v>1328</v>
      </c>
      <c r="J49" s="2">
        <v>1774</v>
      </c>
      <c r="K49" s="43">
        <f t="shared" si="0"/>
        <v>446</v>
      </c>
      <c r="L49" s="57" t="s">
        <v>317</v>
      </c>
      <c r="M49" s="45"/>
      <c r="N49" s="11"/>
      <c r="O49" s="11"/>
      <c r="P49" s="11"/>
      <c r="Q49" s="26"/>
      <c r="R49" s="8"/>
      <c r="S49" s="6"/>
      <c r="T49" s="23"/>
      <c r="U49" s="11"/>
      <c r="V49" s="11"/>
      <c r="W49" s="11"/>
      <c r="X49" s="11"/>
      <c r="Y49" s="11"/>
      <c r="Z49" s="11"/>
    </row>
    <row r="50" spans="1:26" s="40" customFormat="1" ht="56.25" x14ac:dyDescent="0.3">
      <c r="A50" s="37" t="s">
        <v>58</v>
      </c>
      <c r="B50" s="37"/>
      <c r="C50" s="4" t="s">
        <v>234</v>
      </c>
      <c r="D50" s="1" t="s">
        <v>21</v>
      </c>
      <c r="E50" s="22">
        <v>1</v>
      </c>
      <c r="F50" s="22">
        <v>1</v>
      </c>
      <c r="G50" s="83"/>
      <c r="H50" s="83"/>
      <c r="I50" s="22">
        <v>550</v>
      </c>
      <c r="J50" s="2">
        <v>759</v>
      </c>
      <c r="K50" s="43">
        <f t="shared" si="0"/>
        <v>209</v>
      </c>
      <c r="L50" s="57" t="s">
        <v>317</v>
      </c>
      <c r="M50" s="45"/>
      <c r="N50" s="11"/>
      <c r="O50" s="11"/>
      <c r="P50" s="11"/>
      <c r="Q50" s="26"/>
      <c r="R50" s="5"/>
      <c r="S50" s="6"/>
      <c r="T50" s="23"/>
      <c r="U50" s="11"/>
      <c r="V50" s="11"/>
      <c r="W50" s="11"/>
      <c r="X50" s="11"/>
      <c r="Y50" s="11"/>
      <c r="Z50" s="11"/>
    </row>
    <row r="51" spans="1:26" s="40" customFormat="1" ht="56.25" x14ac:dyDescent="0.3">
      <c r="A51" s="37" t="s">
        <v>59</v>
      </c>
      <c r="B51" s="37"/>
      <c r="C51" s="4" t="s">
        <v>235</v>
      </c>
      <c r="D51" s="1" t="s">
        <v>21</v>
      </c>
      <c r="E51" s="22">
        <v>2</v>
      </c>
      <c r="F51" s="22">
        <v>2</v>
      </c>
      <c r="G51" s="83"/>
      <c r="H51" s="83"/>
      <c r="I51" s="22">
        <v>6358</v>
      </c>
      <c r="J51" s="2">
        <v>7532</v>
      </c>
      <c r="K51" s="43">
        <f t="shared" si="0"/>
        <v>1174</v>
      </c>
      <c r="L51" s="57" t="s">
        <v>317</v>
      </c>
      <c r="M51" s="45"/>
      <c r="N51" s="11"/>
      <c r="O51" s="11"/>
      <c r="P51" s="11"/>
      <c r="Q51" s="26"/>
      <c r="R51" s="5"/>
      <c r="S51" s="6"/>
      <c r="T51" s="23"/>
      <c r="U51" s="11"/>
      <c r="V51" s="11"/>
      <c r="W51" s="11"/>
      <c r="X51" s="11"/>
      <c r="Y51" s="11"/>
      <c r="Z51" s="11"/>
    </row>
    <row r="52" spans="1:26" s="40" customFormat="1" ht="75" x14ac:dyDescent="0.3">
      <c r="A52" s="37" t="s">
        <v>60</v>
      </c>
      <c r="B52" s="37"/>
      <c r="C52" s="4" t="s">
        <v>236</v>
      </c>
      <c r="D52" s="1" t="s">
        <v>21</v>
      </c>
      <c r="E52" s="22">
        <v>4</v>
      </c>
      <c r="F52" s="22">
        <v>4</v>
      </c>
      <c r="G52" s="83"/>
      <c r="H52" s="83"/>
      <c r="I52" s="22">
        <v>8200</v>
      </c>
      <c r="J52" s="2">
        <v>9748</v>
      </c>
      <c r="K52" s="43">
        <f t="shared" si="0"/>
        <v>1548</v>
      </c>
      <c r="L52" s="57" t="s">
        <v>317</v>
      </c>
      <c r="M52" s="45"/>
      <c r="N52" s="11"/>
      <c r="O52" s="11"/>
      <c r="P52" s="11"/>
      <c r="Q52" s="26"/>
      <c r="R52" s="5"/>
      <c r="S52" s="6"/>
      <c r="T52" s="23"/>
      <c r="U52" s="11"/>
      <c r="V52" s="11"/>
      <c r="W52" s="11"/>
      <c r="X52" s="11"/>
      <c r="Y52" s="11"/>
      <c r="Z52" s="11"/>
    </row>
    <row r="53" spans="1:26" s="40" customFormat="1" ht="75" x14ac:dyDescent="0.3">
      <c r="A53" s="37" t="s">
        <v>61</v>
      </c>
      <c r="B53" s="37"/>
      <c r="C53" s="4" t="s">
        <v>237</v>
      </c>
      <c r="D53" s="1" t="s">
        <v>21</v>
      </c>
      <c r="E53" s="22">
        <v>4</v>
      </c>
      <c r="F53" s="22">
        <v>4</v>
      </c>
      <c r="G53" s="83"/>
      <c r="H53" s="83"/>
      <c r="I53" s="22">
        <v>3591</v>
      </c>
      <c r="J53" s="2">
        <v>4497</v>
      </c>
      <c r="K53" s="43">
        <f t="shared" si="0"/>
        <v>906</v>
      </c>
      <c r="L53" s="57" t="s">
        <v>317</v>
      </c>
      <c r="M53" s="45"/>
      <c r="N53" s="11"/>
      <c r="O53" s="11"/>
      <c r="P53" s="11"/>
      <c r="Q53" s="26"/>
      <c r="R53" s="8"/>
      <c r="S53" s="6"/>
      <c r="T53" s="23"/>
      <c r="U53" s="11"/>
      <c r="V53" s="11"/>
      <c r="W53" s="11"/>
      <c r="X53" s="11"/>
      <c r="Y53" s="11"/>
      <c r="Z53" s="11"/>
    </row>
    <row r="54" spans="1:26" s="40" customFormat="1" ht="56.25" x14ac:dyDescent="0.3">
      <c r="A54" s="37" t="s">
        <v>62</v>
      </c>
      <c r="B54" s="37"/>
      <c r="C54" s="4" t="s">
        <v>35</v>
      </c>
      <c r="D54" s="1" t="s">
        <v>21</v>
      </c>
      <c r="E54" s="22">
        <v>1</v>
      </c>
      <c r="F54" s="22">
        <v>1</v>
      </c>
      <c r="G54" s="22"/>
      <c r="H54" s="22"/>
      <c r="I54" s="22">
        <v>703</v>
      </c>
      <c r="J54" s="2">
        <v>879</v>
      </c>
      <c r="K54" s="43">
        <f t="shared" si="0"/>
        <v>176</v>
      </c>
      <c r="L54" s="57" t="s">
        <v>317</v>
      </c>
      <c r="M54" s="45"/>
      <c r="N54" s="11"/>
      <c r="O54" s="11"/>
      <c r="P54" s="11"/>
      <c r="Q54" s="26"/>
      <c r="R54" s="15"/>
      <c r="S54" s="6"/>
      <c r="T54" s="23"/>
      <c r="U54" s="11"/>
      <c r="V54" s="11"/>
      <c r="W54" s="11"/>
      <c r="X54" s="11"/>
      <c r="Y54" s="11"/>
      <c r="Z54" s="11"/>
    </row>
    <row r="55" spans="1:26" s="40" customFormat="1" ht="56.25" x14ac:dyDescent="0.3">
      <c r="A55" s="37" t="s">
        <v>63</v>
      </c>
      <c r="B55" s="37"/>
      <c r="C55" s="4" t="s">
        <v>36</v>
      </c>
      <c r="D55" s="1" t="s">
        <v>21</v>
      </c>
      <c r="E55" s="22">
        <v>90</v>
      </c>
      <c r="F55" s="22">
        <v>90</v>
      </c>
      <c r="G55" s="83"/>
      <c r="H55" s="83"/>
      <c r="I55" s="22">
        <v>2999</v>
      </c>
      <c r="J55" s="2">
        <v>2778</v>
      </c>
      <c r="K55" s="43">
        <f t="shared" ref="K55:K60" si="1">J55-I55</f>
        <v>-221</v>
      </c>
      <c r="L55" s="57" t="s">
        <v>316</v>
      </c>
      <c r="M55" s="45"/>
      <c r="N55" s="11"/>
      <c r="O55" s="11"/>
      <c r="P55" s="11"/>
      <c r="Q55" s="26"/>
      <c r="R55" s="15"/>
      <c r="S55" s="6"/>
      <c r="T55" s="23"/>
      <c r="U55" s="11"/>
      <c r="V55" s="11"/>
      <c r="W55" s="11"/>
      <c r="X55" s="11"/>
      <c r="Y55" s="11"/>
      <c r="Z55" s="11"/>
    </row>
    <row r="56" spans="1:26" s="40" customFormat="1" ht="41.25" customHeight="1" x14ac:dyDescent="0.3">
      <c r="A56" s="37" t="s">
        <v>64</v>
      </c>
      <c r="B56" s="37"/>
      <c r="C56" s="4" t="s">
        <v>268</v>
      </c>
      <c r="D56" s="1" t="s">
        <v>21</v>
      </c>
      <c r="E56" s="22">
        <v>1</v>
      </c>
      <c r="F56" s="22">
        <v>1</v>
      </c>
      <c r="G56" s="83"/>
      <c r="H56" s="83"/>
      <c r="I56" s="22">
        <v>59763</v>
      </c>
      <c r="J56" s="2">
        <v>59763</v>
      </c>
      <c r="K56" s="43">
        <f t="shared" si="1"/>
        <v>0</v>
      </c>
      <c r="L56" s="57"/>
      <c r="M56" s="45"/>
      <c r="N56" s="11"/>
      <c r="O56" s="11"/>
      <c r="P56" s="11"/>
      <c r="Q56" s="26"/>
      <c r="R56" s="8"/>
      <c r="S56" s="6"/>
      <c r="T56" s="6"/>
      <c r="U56" s="11"/>
      <c r="V56" s="11"/>
      <c r="W56" s="11"/>
      <c r="X56" s="11"/>
      <c r="Y56" s="11"/>
      <c r="Z56" s="11"/>
    </row>
    <row r="57" spans="1:26" s="40" customFormat="1" ht="36" customHeight="1" x14ac:dyDescent="0.3">
      <c r="A57" s="37" t="s">
        <v>65</v>
      </c>
      <c r="B57" s="37"/>
      <c r="C57" s="4" t="s">
        <v>37</v>
      </c>
      <c r="D57" s="1" t="s">
        <v>70</v>
      </c>
      <c r="E57" s="22">
        <v>1</v>
      </c>
      <c r="F57" s="22">
        <v>1</v>
      </c>
      <c r="G57" s="83"/>
      <c r="H57" s="83"/>
      <c r="I57" s="22">
        <v>12054</v>
      </c>
      <c r="J57" s="2">
        <v>8636</v>
      </c>
      <c r="K57" s="43">
        <f t="shared" si="1"/>
        <v>-3418</v>
      </c>
      <c r="L57" s="57" t="s">
        <v>316</v>
      </c>
      <c r="M57" s="45"/>
      <c r="N57" s="11"/>
      <c r="O57" s="11"/>
      <c r="P57" s="11"/>
      <c r="Q57" s="26"/>
      <c r="R57" s="8"/>
      <c r="S57" s="6"/>
      <c r="T57" s="6"/>
      <c r="U57" s="11"/>
      <c r="V57" s="11"/>
      <c r="W57" s="11"/>
      <c r="X57" s="11"/>
      <c r="Y57" s="11"/>
      <c r="Z57" s="11"/>
    </row>
    <row r="58" spans="1:26" s="40" customFormat="1" ht="37.5" x14ac:dyDescent="0.3">
      <c r="A58" s="37" t="s">
        <v>66</v>
      </c>
      <c r="B58" s="37"/>
      <c r="C58" s="4" t="s">
        <v>38</v>
      </c>
      <c r="D58" s="1" t="s">
        <v>70</v>
      </c>
      <c r="E58" s="22">
        <v>4</v>
      </c>
      <c r="F58" s="22">
        <v>4</v>
      </c>
      <c r="G58" s="83"/>
      <c r="H58" s="83"/>
      <c r="I58" s="22">
        <v>17315</v>
      </c>
      <c r="J58" s="2">
        <v>893</v>
      </c>
      <c r="K58" s="43">
        <f t="shared" si="1"/>
        <v>-16422</v>
      </c>
      <c r="L58" s="57" t="s">
        <v>316</v>
      </c>
      <c r="M58" s="47"/>
      <c r="N58" s="11"/>
      <c r="O58" s="11"/>
      <c r="P58" s="11"/>
      <c r="Q58" s="27"/>
      <c r="R58" s="26"/>
      <c r="S58" s="26"/>
      <c r="T58" s="26"/>
      <c r="U58" s="11"/>
      <c r="V58" s="11"/>
      <c r="W58" s="11"/>
      <c r="X58" s="11"/>
      <c r="Y58" s="11"/>
      <c r="Z58" s="11"/>
    </row>
    <row r="59" spans="1:26" s="40" customFormat="1" ht="37.5" x14ac:dyDescent="0.3">
      <c r="A59" s="37" t="s">
        <v>67</v>
      </c>
      <c r="B59" s="37"/>
      <c r="C59" s="4" t="s">
        <v>270</v>
      </c>
      <c r="D59" s="1" t="s">
        <v>21</v>
      </c>
      <c r="E59" s="22">
        <v>1</v>
      </c>
      <c r="F59" s="22">
        <v>1</v>
      </c>
      <c r="G59" s="83"/>
      <c r="H59" s="83"/>
      <c r="I59" s="22">
        <v>8673</v>
      </c>
      <c r="J59" s="2">
        <v>5986</v>
      </c>
      <c r="K59" s="43">
        <f t="shared" si="1"/>
        <v>-2687</v>
      </c>
      <c r="L59" s="57" t="s">
        <v>316</v>
      </c>
      <c r="M59" s="47"/>
      <c r="N59" s="11"/>
      <c r="O59" s="11"/>
      <c r="P59" s="11"/>
      <c r="Q59" s="27"/>
      <c r="R59" s="26"/>
      <c r="S59" s="26"/>
      <c r="T59" s="26"/>
      <c r="U59" s="11"/>
      <c r="V59" s="11"/>
      <c r="W59" s="11"/>
      <c r="X59" s="11"/>
      <c r="Y59" s="11"/>
      <c r="Z59" s="11"/>
    </row>
    <row r="60" spans="1:26" s="40" customFormat="1" ht="34.5" customHeight="1" x14ac:dyDescent="0.3">
      <c r="A60" s="37" t="s">
        <v>68</v>
      </c>
      <c r="B60" s="37"/>
      <c r="C60" s="4" t="s">
        <v>269</v>
      </c>
      <c r="D60" s="1" t="s">
        <v>21</v>
      </c>
      <c r="E60" s="22">
        <v>1</v>
      </c>
      <c r="F60" s="22">
        <v>1</v>
      </c>
      <c r="G60" s="83"/>
      <c r="H60" s="83"/>
      <c r="I60" s="22">
        <v>17000</v>
      </c>
      <c r="J60" s="2">
        <v>12000</v>
      </c>
      <c r="K60" s="43">
        <f t="shared" si="1"/>
        <v>-5000</v>
      </c>
      <c r="L60" s="57" t="s">
        <v>316</v>
      </c>
      <c r="M60" s="47"/>
      <c r="N60" s="11"/>
      <c r="O60" s="11"/>
      <c r="P60" s="11"/>
      <c r="Q60" s="26"/>
      <c r="R60" s="26"/>
      <c r="S60" s="26"/>
      <c r="T60" s="26"/>
      <c r="U60" s="11"/>
      <c r="V60" s="11"/>
      <c r="W60" s="11"/>
      <c r="X60" s="11"/>
      <c r="Y60" s="11"/>
      <c r="Z60" s="11"/>
    </row>
    <row r="61" spans="1:26" s="40" customFormat="1" x14ac:dyDescent="0.3">
      <c r="A61" s="11"/>
      <c r="B61" s="11"/>
      <c r="C61" s="7" t="s">
        <v>72</v>
      </c>
      <c r="D61" s="1"/>
      <c r="E61" s="83"/>
      <c r="F61" s="83"/>
      <c r="G61" s="83"/>
      <c r="H61" s="83"/>
      <c r="I61" s="83"/>
      <c r="J61" s="83"/>
      <c r="K61" s="43"/>
      <c r="L61" s="84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40" customFormat="1" x14ac:dyDescent="0.3">
      <c r="A62" s="74" t="s">
        <v>79</v>
      </c>
      <c r="B62" s="74"/>
      <c r="C62" s="19" t="s">
        <v>73</v>
      </c>
      <c r="D62" s="74"/>
      <c r="E62" s="10"/>
      <c r="F62" s="10"/>
      <c r="G62" s="10"/>
      <c r="H62" s="10"/>
      <c r="I62" s="10">
        <f>SUM(I63:I65)</f>
        <v>29080</v>
      </c>
      <c r="J62" s="10">
        <f t="shared" ref="J62:K62" si="2">SUM(J63:J65)</f>
        <v>29068</v>
      </c>
      <c r="K62" s="10">
        <f t="shared" si="2"/>
        <v>-12</v>
      </c>
      <c r="L62" s="59"/>
      <c r="M62" s="76"/>
      <c r="N62" s="76"/>
      <c r="O62" s="76"/>
      <c r="P62" s="76"/>
      <c r="Q62" s="76"/>
      <c r="R62" s="76"/>
      <c r="S62" s="76"/>
      <c r="T62" s="76"/>
      <c r="U62" s="11"/>
      <c r="V62" s="11"/>
      <c r="W62" s="11"/>
      <c r="X62" s="11"/>
      <c r="Y62" s="11"/>
      <c r="Z62" s="11"/>
    </row>
    <row r="63" spans="1:26" s="40" customFormat="1" ht="60" customHeight="1" x14ac:dyDescent="0.3">
      <c r="A63" s="37" t="s">
        <v>74</v>
      </c>
      <c r="B63" s="37"/>
      <c r="C63" s="28" t="s">
        <v>75</v>
      </c>
      <c r="D63" s="1" t="s">
        <v>21</v>
      </c>
      <c r="E63" s="25">
        <v>6</v>
      </c>
      <c r="F63" s="83">
        <v>6</v>
      </c>
      <c r="G63" s="83"/>
      <c r="H63" s="83"/>
      <c r="I63" s="25">
        <v>5598</v>
      </c>
      <c r="J63" s="23">
        <v>5598</v>
      </c>
      <c r="K63" s="43">
        <f>J63-I63</f>
        <v>0</v>
      </c>
      <c r="L63" s="5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s="40" customFormat="1" ht="106.5" customHeight="1" x14ac:dyDescent="0.3">
      <c r="A64" s="37" t="s">
        <v>76</v>
      </c>
      <c r="B64" s="37"/>
      <c r="C64" s="28" t="s">
        <v>77</v>
      </c>
      <c r="D64" s="1" t="s">
        <v>21</v>
      </c>
      <c r="E64" s="25">
        <v>1</v>
      </c>
      <c r="F64" s="83">
        <v>1</v>
      </c>
      <c r="G64" s="83"/>
      <c r="H64" s="83"/>
      <c r="I64" s="25">
        <v>13750</v>
      </c>
      <c r="J64" s="23">
        <v>13750</v>
      </c>
      <c r="K64" s="43">
        <f t="shared" ref="K64:K114" si="3">J64-I64</f>
        <v>0</v>
      </c>
      <c r="L64" s="5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40" customFormat="1" ht="75.75" customHeight="1" x14ac:dyDescent="0.3">
      <c r="A65" s="37" t="s">
        <v>78</v>
      </c>
      <c r="B65" s="37"/>
      <c r="C65" s="28" t="s">
        <v>277</v>
      </c>
      <c r="D65" s="1" t="s">
        <v>21</v>
      </c>
      <c r="E65" s="25">
        <v>2</v>
      </c>
      <c r="F65" s="83">
        <v>2</v>
      </c>
      <c r="G65" s="83"/>
      <c r="H65" s="83"/>
      <c r="I65" s="25">
        <v>9732</v>
      </c>
      <c r="J65" s="23">
        <v>9720</v>
      </c>
      <c r="K65" s="43">
        <f t="shared" si="3"/>
        <v>-12</v>
      </c>
      <c r="L65" s="57" t="s">
        <v>316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s="40" customFormat="1" x14ac:dyDescent="0.3">
      <c r="A66" s="37"/>
      <c r="B66" s="37"/>
      <c r="C66" s="7" t="s">
        <v>80</v>
      </c>
      <c r="D66" s="1"/>
      <c r="E66" s="83"/>
      <c r="F66" s="83"/>
      <c r="G66" s="83"/>
      <c r="H66" s="83"/>
      <c r="I66" s="22"/>
      <c r="J66" s="83"/>
      <c r="K66" s="43"/>
      <c r="L66" s="84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40" customFormat="1" ht="81.75" customHeight="1" x14ac:dyDescent="0.3">
      <c r="A67" s="74" t="s">
        <v>88</v>
      </c>
      <c r="B67" s="74"/>
      <c r="C67" s="19" t="s">
        <v>203</v>
      </c>
      <c r="D67" s="74"/>
      <c r="E67" s="10"/>
      <c r="F67" s="10"/>
      <c r="G67" s="10"/>
      <c r="H67" s="10"/>
      <c r="I67" s="10">
        <f>SUM(I68:I71)</f>
        <v>544484</v>
      </c>
      <c r="J67" s="10">
        <f>SUM(J68:J71)</f>
        <v>539686</v>
      </c>
      <c r="K67" s="43">
        <f t="shared" si="3"/>
        <v>-4798</v>
      </c>
      <c r="L67" s="59"/>
      <c r="M67" s="76"/>
      <c r="N67" s="76"/>
      <c r="O67" s="76"/>
      <c r="P67" s="76"/>
      <c r="Q67" s="76"/>
      <c r="R67" s="76"/>
      <c r="S67" s="76"/>
      <c r="T67" s="76"/>
      <c r="U67" s="11"/>
      <c r="V67" s="11"/>
      <c r="W67" s="11"/>
      <c r="X67" s="11"/>
      <c r="Y67" s="11"/>
      <c r="Z67" s="11"/>
    </row>
    <row r="68" spans="1:26" s="40" customFormat="1" ht="139.5" customHeight="1" x14ac:dyDescent="0.3">
      <c r="A68" s="37" t="s">
        <v>81</v>
      </c>
      <c r="B68" s="37"/>
      <c r="C68" s="15" t="s">
        <v>82</v>
      </c>
      <c r="D68" s="1" t="s">
        <v>89</v>
      </c>
      <c r="E68" s="22">
        <v>2240</v>
      </c>
      <c r="F68" s="22">
        <v>2299</v>
      </c>
      <c r="G68" s="22"/>
      <c r="H68" s="22"/>
      <c r="I68" s="22">
        <v>516927</v>
      </c>
      <c r="J68" s="23">
        <v>515008</v>
      </c>
      <c r="K68" s="43">
        <f t="shared" si="3"/>
        <v>-1919</v>
      </c>
      <c r="L68" s="57" t="s">
        <v>316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40" customFormat="1" ht="56.25" x14ac:dyDescent="0.3">
      <c r="A69" s="37" t="s">
        <v>83</v>
      </c>
      <c r="B69" s="37"/>
      <c r="C69" s="15" t="s">
        <v>84</v>
      </c>
      <c r="D69" s="1" t="s">
        <v>90</v>
      </c>
      <c r="E69" s="22">
        <v>1</v>
      </c>
      <c r="F69" s="83">
        <v>1</v>
      </c>
      <c r="G69" s="83"/>
      <c r="H69" s="83"/>
      <c r="I69" s="22">
        <v>5017</v>
      </c>
      <c r="J69" s="23">
        <v>2877</v>
      </c>
      <c r="K69" s="43">
        <f t="shared" si="3"/>
        <v>-2140</v>
      </c>
      <c r="L69" s="84" t="s">
        <v>316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40" customFormat="1" ht="56.25" x14ac:dyDescent="0.3">
      <c r="A70" s="37" t="s">
        <v>85</v>
      </c>
      <c r="B70" s="37"/>
      <c r="C70" s="15" t="s">
        <v>86</v>
      </c>
      <c r="D70" s="1" t="s">
        <v>90</v>
      </c>
      <c r="E70" s="22">
        <v>1</v>
      </c>
      <c r="F70" s="83">
        <v>1</v>
      </c>
      <c r="G70" s="83"/>
      <c r="H70" s="83"/>
      <c r="I70" s="22">
        <v>1440</v>
      </c>
      <c r="J70" s="23">
        <v>701</v>
      </c>
      <c r="K70" s="43">
        <f t="shared" si="3"/>
        <v>-739</v>
      </c>
      <c r="L70" s="84" t="s">
        <v>316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40" customFormat="1" ht="37.5" x14ac:dyDescent="0.3">
      <c r="A71" s="37" t="s">
        <v>239</v>
      </c>
      <c r="B71" s="37"/>
      <c r="C71" s="5" t="s">
        <v>87</v>
      </c>
      <c r="D71" s="1" t="s">
        <v>21</v>
      </c>
      <c r="E71" s="22">
        <v>1</v>
      </c>
      <c r="F71" s="83">
        <v>1</v>
      </c>
      <c r="G71" s="83"/>
      <c r="H71" s="83"/>
      <c r="I71" s="22">
        <v>21100</v>
      </c>
      <c r="J71" s="23">
        <v>21100</v>
      </c>
      <c r="K71" s="43">
        <f t="shared" si="3"/>
        <v>0</v>
      </c>
      <c r="L71" s="84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40" customFormat="1" x14ac:dyDescent="0.3">
      <c r="A72" s="11"/>
      <c r="B72" s="11"/>
      <c r="C72" s="7" t="s">
        <v>91</v>
      </c>
      <c r="D72" s="1"/>
      <c r="E72" s="83"/>
      <c r="F72" s="83"/>
      <c r="G72" s="83"/>
      <c r="H72" s="83"/>
      <c r="I72" s="83"/>
      <c r="J72" s="83"/>
      <c r="K72" s="43">
        <f t="shared" si="3"/>
        <v>0</v>
      </c>
      <c r="L72" s="84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40" customFormat="1" ht="75" x14ac:dyDescent="0.3">
      <c r="A73" s="74" t="s">
        <v>204</v>
      </c>
      <c r="B73" s="74"/>
      <c r="C73" s="19" t="s">
        <v>92</v>
      </c>
      <c r="D73" s="74"/>
      <c r="E73" s="10"/>
      <c r="F73" s="10"/>
      <c r="G73" s="10"/>
      <c r="H73" s="10"/>
      <c r="I73" s="10">
        <f>SUM(I74:I113)</f>
        <v>171806.21428571429</v>
      </c>
      <c r="J73" s="10">
        <f>SUM(J74:J115)</f>
        <v>179218</v>
      </c>
      <c r="K73" s="10">
        <f>SUM(K74:K115)</f>
        <v>7411.7857142857147</v>
      </c>
      <c r="L73" s="59"/>
      <c r="M73" s="76"/>
      <c r="N73" s="76"/>
      <c r="O73" s="76"/>
      <c r="P73" s="76"/>
      <c r="Q73" s="76"/>
      <c r="R73" s="76"/>
      <c r="S73" s="76"/>
      <c r="T73" s="76"/>
      <c r="U73" s="11"/>
      <c r="V73" s="11"/>
      <c r="W73" s="11"/>
      <c r="X73" s="11"/>
      <c r="Y73" s="11"/>
      <c r="Z73" s="11"/>
    </row>
    <row r="74" spans="1:26" s="40" customFormat="1" ht="81" x14ac:dyDescent="0.3">
      <c r="A74" s="37" t="s">
        <v>93</v>
      </c>
      <c r="B74" s="37"/>
      <c r="C74" s="36" t="s">
        <v>278</v>
      </c>
      <c r="D74" s="46" t="s">
        <v>90</v>
      </c>
      <c r="E74" s="25">
        <v>1</v>
      </c>
      <c r="F74" s="25">
        <v>1</v>
      </c>
      <c r="G74" s="11"/>
      <c r="H74" s="26"/>
      <c r="I74" s="25">
        <v>10800</v>
      </c>
      <c r="J74" s="23">
        <v>10800</v>
      </c>
      <c r="K74" s="43">
        <f t="shared" si="3"/>
        <v>0</v>
      </c>
      <c r="L74" s="57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40" customFormat="1" ht="101.25" x14ac:dyDescent="0.3">
      <c r="A75" s="37" t="s">
        <v>94</v>
      </c>
      <c r="B75" s="37"/>
      <c r="C75" s="36" t="s">
        <v>279</v>
      </c>
      <c r="D75" s="46" t="s">
        <v>90</v>
      </c>
      <c r="E75" s="25">
        <v>1</v>
      </c>
      <c r="F75" s="25">
        <v>1</v>
      </c>
      <c r="G75" s="11"/>
      <c r="H75" s="26"/>
      <c r="I75" s="25">
        <v>5040</v>
      </c>
      <c r="J75" s="23">
        <v>5040</v>
      </c>
      <c r="K75" s="43">
        <f t="shared" si="3"/>
        <v>0</v>
      </c>
      <c r="L75" s="57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40" customFormat="1" ht="141.75" x14ac:dyDescent="0.3">
      <c r="A76" s="37" t="s">
        <v>240</v>
      </c>
      <c r="B76" s="37"/>
      <c r="C76" s="36" t="s">
        <v>280</v>
      </c>
      <c r="D76" s="46" t="s">
        <v>90</v>
      </c>
      <c r="E76" s="25">
        <v>1</v>
      </c>
      <c r="F76" s="25">
        <v>1</v>
      </c>
      <c r="G76" s="11"/>
      <c r="H76" s="26"/>
      <c r="I76" s="25">
        <v>8716</v>
      </c>
      <c r="J76" s="23">
        <v>8716</v>
      </c>
      <c r="K76" s="43">
        <f t="shared" si="3"/>
        <v>0</v>
      </c>
      <c r="L76" s="57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40" customFormat="1" ht="81" x14ac:dyDescent="0.3">
      <c r="A77" s="37" t="s">
        <v>95</v>
      </c>
      <c r="B77" s="37"/>
      <c r="C77" s="36" t="s">
        <v>281</v>
      </c>
      <c r="D77" s="46" t="s">
        <v>90</v>
      </c>
      <c r="E77" s="25">
        <v>1</v>
      </c>
      <c r="F77" s="25">
        <v>1</v>
      </c>
      <c r="G77" s="11"/>
      <c r="H77" s="26"/>
      <c r="I77" s="25">
        <v>2495</v>
      </c>
      <c r="J77" s="23">
        <v>2277</v>
      </c>
      <c r="K77" s="43">
        <f t="shared" si="3"/>
        <v>-218</v>
      </c>
      <c r="L77" s="57" t="s">
        <v>317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40" customFormat="1" ht="90" customHeight="1" x14ac:dyDescent="0.3">
      <c r="A78" s="37" t="s">
        <v>96</v>
      </c>
      <c r="B78" s="37"/>
      <c r="C78" s="36" t="s">
        <v>282</v>
      </c>
      <c r="D78" s="46" t="s">
        <v>90</v>
      </c>
      <c r="E78" s="25">
        <v>1</v>
      </c>
      <c r="F78" s="25">
        <v>1</v>
      </c>
      <c r="G78" s="11"/>
      <c r="H78" s="26"/>
      <c r="I78" s="25">
        <v>3361</v>
      </c>
      <c r="J78" s="23">
        <v>3579</v>
      </c>
      <c r="K78" s="43">
        <f t="shared" si="3"/>
        <v>218</v>
      </c>
      <c r="L78" s="57" t="s">
        <v>317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40" customFormat="1" ht="60.75" x14ac:dyDescent="0.3">
      <c r="A79" s="37" t="s">
        <v>97</v>
      </c>
      <c r="B79" s="37"/>
      <c r="C79" s="36" t="s">
        <v>283</v>
      </c>
      <c r="D79" s="46" t="s">
        <v>90</v>
      </c>
      <c r="E79" s="25">
        <v>1</v>
      </c>
      <c r="F79" s="25">
        <v>1</v>
      </c>
      <c r="G79" s="11"/>
      <c r="H79" s="26"/>
      <c r="I79" s="25">
        <v>8021</v>
      </c>
      <c r="J79" s="23">
        <v>8021</v>
      </c>
      <c r="K79" s="43">
        <f t="shared" si="3"/>
        <v>0</v>
      </c>
      <c r="L79" s="57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40" customFormat="1" ht="60.75" x14ac:dyDescent="0.3">
      <c r="A80" s="37" t="s">
        <v>98</v>
      </c>
      <c r="B80" s="37"/>
      <c r="C80" s="36" t="s">
        <v>284</v>
      </c>
      <c r="D80" s="46" t="s">
        <v>90</v>
      </c>
      <c r="E80" s="25">
        <v>1</v>
      </c>
      <c r="F80" s="25">
        <v>1</v>
      </c>
      <c r="G80" s="11"/>
      <c r="H80" s="25"/>
      <c r="I80" s="25">
        <v>6000</v>
      </c>
      <c r="J80" s="23">
        <v>6000</v>
      </c>
      <c r="K80" s="43">
        <f t="shared" si="3"/>
        <v>0</v>
      </c>
      <c r="L80" s="5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s="40" customFormat="1" ht="60.75" x14ac:dyDescent="0.3">
      <c r="A81" s="37" t="s">
        <v>99</v>
      </c>
      <c r="B81" s="37"/>
      <c r="C81" s="36" t="s">
        <v>285</v>
      </c>
      <c r="D81" s="46" t="s">
        <v>90</v>
      </c>
      <c r="E81" s="25">
        <v>1</v>
      </c>
      <c r="F81" s="25">
        <v>1</v>
      </c>
      <c r="G81" s="11"/>
      <c r="H81" s="26"/>
      <c r="I81" s="25">
        <v>5050</v>
      </c>
      <c r="J81" s="23">
        <v>5050</v>
      </c>
      <c r="K81" s="43">
        <f t="shared" si="3"/>
        <v>0</v>
      </c>
      <c r="L81" s="57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40" customFormat="1" ht="60.75" x14ac:dyDescent="0.3">
      <c r="A82" s="37" t="s">
        <v>100</v>
      </c>
      <c r="B82" s="37"/>
      <c r="C82" s="36" t="s">
        <v>286</v>
      </c>
      <c r="D82" s="46" t="s">
        <v>90</v>
      </c>
      <c r="E82" s="25">
        <v>1</v>
      </c>
      <c r="F82" s="25">
        <v>1</v>
      </c>
      <c r="G82" s="11"/>
      <c r="H82" s="26"/>
      <c r="I82" s="25">
        <v>7643</v>
      </c>
      <c r="J82" s="23">
        <v>7643</v>
      </c>
      <c r="K82" s="43">
        <f t="shared" si="3"/>
        <v>0</v>
      </c>
      <c r="L82" s="57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s="40" customFormat="1" ht="60.75" x14ac:dyDescent="0.3">
      <c r="A83" s="37" t="s">
        <v>101</v>
      </c>
      <c r="B83" s="37"/>
      <c r="C83" s="36" t="s">
        <v>287</v>
      </c>
      <c r="D83" s="46" t="s">
        <v>90</v>
      </c>
      <c r="E83" s="25">
        <v>1</v>
      </c>
      <c r="F83" s="25">
        <v>1</v>
      </c>
      <c r="G83" s="11"/>
      <c r="H83" s="26"/>
      <c r="I83" s="25">
        <v>4028</v>
      </c>
      <c r="J83" s="23">
        <v>4028</v>
      </c>
      <c r="K83" s="43">
        <f t="shared" si="3"/>
        <v>0</v>
      </c>
      <c r="L83" s="57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s="40" customFormat="1" ht="46.5" customHeight="1" x14ac:dyDescent="0.3">
      <c r="A84" s="37" t="s">
        <v>102</v>
      </c>
      <c r="B84" s="37"/>
      <c r="C84" s="36" t="s">
        <v>288</v>
      </c>
      <c r="D84" s="46" t="s">
        <v>21</v>
      </c>
      <c r="E84" s="46">
        <v>103</v>
      </c>
      <c r="F84" s="46">
        <v>26</v>
      </c>
      <c r="G84" s="11"/>
      <c r="H84" s="32"/>
      <c r="I84" s="46">
        <v>23265</v>
      </c>
      <c r="J84" s="46">
        <v>23265</v>
      </c>
      <c r="K84" s="43">
        <f t="shared" si="3"/>
        <v>0</v>
      </c>
      <c r="L84" s="57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s="40" customFormat="1" ht="45" customHeight="1" x14ac:dyDescent="0.3">
      <c r="A85" s="37" t="s">
        <v>241</v>
      </c>
      <c r="B85" s="37"/>
      <c r="C85" s="36" t="s">
        <v>289</v>
      </c>
      <c r="D85" s="46" t="s">
        <v>21</v>
      </c>
      <c r="E85" s="46">
        <v>103</v>
      </c>
      <c r="F85" s="46">
        <v>103</v>
      </c>
      <c r="G85" s="11"/>
      <c r="H85" s="32"/>
      <c r="I85" s="46">
        <v>2930</v>
      </c>
      <c r="J85" s="46">
        <v>2930</v>
      </c>
      <c r="K85" s="43">
        <f t="shared" si="3"/>
        <v>0</v>
      </c>
      <c r="L85" s="57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s="40" customFormat="1" ht="64.5" customHeight="1" x14ac:dyDescent="0.3">
      <c r="A86" s="86" t="s">
        <v>103</v>
      </c>
      <c r="B86" s="37"/>
      <c r="C86" s="24" t="s">
        <v>290</v>
      </c>
      <c r="D86" s="46" t="s">
        <v>90</v>
      </c>
      <c r="E86" s="25">
        <v>1</v>
      </c>
      <c r="F86" s="25">
        <v>1</v>
      </c>
      <c r="G86" s="11"/>
      <c r="H86" s="25"/>
      <c r="I86" s="25">
        <v>1873.2142857142856</v>
      </c>
      <c r="J86" s="23">
        <v>1873</v>
      </c>
      <c r="K86" s="43">
        <f t="shared" si="3"/>
        <v>-0.21428571428555188</v>
      </c>
      <c r="L86" s="57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s="40" customFormat="1" ht="60.75" x14ac:dyDescent="0.3">
      <c r="A87" s="86" t="s">
        <v>104</v>
      </c>
      <c r="B87" s="37"/>
      <c r="C87" s="36" t="s">
        <v>291</v>
      </c>
      <c r="D87" s="46" t="s">
        <v>90</v>
      </c>
      <c r="E87" s="25">
        <v>1</v>
      </c>
      <c r="F87" s="25">
        <v>1</v>
      </c>
      <c r="G87" s="11"/>
      <c r="H87" s="25"/>
      <c r="I87" s="25">
        <v>416</v>
      </c>
      <c r="J87" s="23">
        <v>416</v>
      </c>
      <c r="K87" s="43">
        <f t="shared" si="3"/>
        <v>0</v>
      </c>
      <c r="L87" s="57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s="40" customFormat="1" ht="81" x14ac:dyDescent="0.3">
      <c r="A88" s="86" t="s">
        <v>242</v>
      </c>
      <c r="B88" s="37"/>
      <c r="C88" s="36" t="s">
        <v>292</v>
      </c>
      <c r="D88" s="46" t="s">
        <v>90</v>
      </c>
      <c r="E88" s="25">
        <v>1</v>
      </c>
      <c r="F88" s="25">
        <v>1</v>
      </c>
      <c r="G88" s="11"/>
      <c r="H88" s="25"/>
      <c r="I88" s="25">
        <v>558</v>
      </c>
      <c r="J88" s="23">
        <v>558</v>
      </c>
      <c r="K88" s="43">
        <f t="shared" si="3"/>
        <v>0</v>
      </c>
      <c r="L88" s="57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40" customFormat="1" ht="81" x14ac:dyDescent="0.3">
      <c r="A89" s="86" t="s">
        <v>243</v>
      </c>
      <c r="B89" s="37"/>
      <c r="C89" s="36" t="s">
        <v>293</v>
      </c>
      <c r="D89" s="46" t="s">
        <v>90</v>
      </c>
      <c r="E89" s="25">
        <v>1</v>
      </c>
      <c r="F89" s="25">
        <v>1</v>
      </c>
      <c r="G89" s="11"/>
      <c r="H89" s="25"/>
      <c r="I89" s="25">
        <v>142</v>
      </c>
      <c r="J89" s="23">
        <v>142</v>
      </c>
      <c r="K89" s="43">
        <f t="shared" si="3"/>
        <v>0</v>
      </c>
      <c r="L89" s="57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s="40" customFormat="1" ht="81" x14ac:dyDescent="0.3">
      <c r="A90" s="86" t="s">
        <v>105</v>
      </c>
      <c r="B90" s="37"/>
      <c r="C90" s="36" t="s">
        <v>294</v>
      </c>
      <c r="D90" s="46" t="s">
        <v>90</v>
      </c>
      <c r="E90" s="25">
        <v>1</v>
      </c>
      <c r="F90" s="25">
        <v>1</v>
      </c>
      <c r="G90" s="11"/>
      <c r="H90" s="25"/>
      <c r="I90" s="25">
        <v>236</v>
      </c>
      <c r="J90" s="23">
        <v>236</v>
      </c>
      <c r="K90" s="43">
        <f t="shared" si="3"/>
        <v>0</v>
      </c>
      <c r="L90" s="57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s="40" customFormat="1" ht="60.75" x14ac:dyDescent="0.3">
      <c r="A91" s="86" t="s">
        <v>106</v>
      </c>
      <c r="B91" s="37"/>
      <c r="C91" s="36" t="s">
        <v>295</v>
      </c>
      <c r="D91" s="46" t="s">
        <v>90</v>
      </c>
      <c r="E91" s="25">
        <v>1</v>
      </c>
      <c r="F91" s="25">
        <v>1</v>
      </c>
      <c r="G91" s="11"/>
      <c r="H91" s="25"/>
      <c r="I91" s="25">
        <v>296</v>
      </c>
      <c r="J91" s="23">
        <v>296</v>
      </c>
      <c r="K91" s="43">
        <f t="shared" si="3"/>
        <v>0</v>
      </c>
      <c r="L91" s="57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40" customFormat="1" ht="121.5" x14ac:dyDescent="0.3">
      <c r="A92" s="86" t="s">
        <v>107</v>
      </c>
      <c r="B92" s="37"/>
      <c r="C92" s="36" t="s">
        <v>296</v>
      </c>
      <c r="D92" s="46" t="s">
        <v>90</v>
      </c>
      <c r="E92" s="25">
        <v>1</v>
      </c>
      <c r="F92" s="25">
        <v>1</v>
      </c>
      <c r="G92" s="11"/>
      <c r="H92" s="25"/>
      <c r="I92" s="25">
        <v>9000</v>
      </c>
      <c r="J92" s="23">
        <v>9000</v>
      </c>
      <c r="K92" s="43">
        <f t="shared" si="3"/>
        <v>0</v>
      </c>
      <c r="L92" s="57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s="40" customFormat="1" ht="101.25" x14ac:dyDescent="0.3">
      <c r="A93" s="86" t="s">
        <v>108</v>
      </c>
      <c r="B93" s="37"/>
      <c r="C93" s="24" t="s">
        <v>297</v>
      </c>
      <c r="D93" s="46" t="s">
        <v>90</v>
      </c>
      <c r="E93" s="25">
        <v>1</v>
      </c>
      <c r="F93" s="25">
        <v>1</v>
      </c>
      <c r="G93" s="11"/>
      <c r="H93" s="25"/>
      <c r="I93" s="25">
        <v>12883</v>
      </c>
      <c r="J93" s="23">
        <v>12883</v>
      </c>
      <c r="K93" s="43">
        <f t="shared" si="3"/>
        <v>0</v>
      </c>
      <c r="L93" s="57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s="40" customFormat="1" ht="81" x14ac:dyDescent="0.3">
      <c r="A94" s="86" t="s">
        <v>109</v>
      </c>
      <c r="B94" s="37"/>
      <c r="C94" s="24" t="s">
        <v>298</v>
      </c>
      <c r="D94" s="46" t="s">
        <v>90</v>
      </c>
      <c r="E94" s="25">
        <v>1</v>
      </c>
      <c r="F94" s="25">
        <v>1</v>
      </c>
      <c r="G94" s="11"/>
      <c r="H94" s="25"/>
      <c r="I94" s="25">
        <v>357</v>
      </c>
      <c r="J94" s="23">
        <v>357</v>
      </c>
      <c r="K94" s="43">
        <f t="shared" si="3"/>
        <v>0</v>
      </c>
      <c r="L94" s="57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s="40" customFormat="1" ht="66.75" customHeight="1" x14ac:dyDescent="0.3">
      <c r="A95" s="86" t="s">
        <v>110</v>
      </c>
      <c r="B95" s="37"/>
      <c r="C95" s="24" t="s">
        <v>299</v>
      </c>
      <c r="D95" s="46" t="s">
        <v>90</v>
      </c>
      <c r="E95" s="25">
        <v>1</v>
      </c>
      <c r="F95" s="25">
        <v>1</v>
      </c>
      <c r="G95" s="11"/>
      <c r="H95" s="25"/>
      <c r="I95" s="25">
        <v>2040</v>
      </c>
      <c r="J95" s="23">
        <v>2040</v>
      </c>
      <c r="K95" s="43">
        <f t="shared" si="3"/>
        <v>0</v>
      </c>
      <c r="L95" s="57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s="40" customFormat="1" ht="60.75" x14ac:dyDescent="0.3">
      <c r="A96" s="86" t="s">
        <v>111</v>
      </c>
      <c r="B96" s="37"/>
      <c r="C96" s="24" t="s">
        <v>300</v>
      </c>
      <c r="D96" s="46" t="s">
        <v>90</v>
      </c>
      <c r="E96" s="25">
        <v>1</v>
      </c>
      <c r="F96" s="25">
        <v>1</v>
      </c>
      <c r="G96" s="11"/>
      <c r="H96" s="25"/>
      <c r="I96" s="25">
        <v>1240</v>
      </c>
      <c r="J96" s="23">
        <v>1240</v>
      </c>
      <c r="K96" s="43">
        <f t="shared" si="3"/>
        <v>0</v>
      </c>
      <c r="L96" s="57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s="40" customFormat="1" ht="81" x14ac:dyDescent="0.3">
      <c r="A97" s="86" t="s">
        <v>112</v>
      </c>
      <c r="B97" s="37"/>
      <c r="C97" s="36" t="s">
        <v>301</v>
      </c>
      <c r="D97" s="46" t="s">
        <v>90</v>
      </c>
      <c r="E97" s="25">
        <v>1</v>
      </c>
      <c r="F97" s="25">
        <v>1</v>
      </c>
      <c r="G97" s="11"/>
      <c r="H97" s="25"/>
      <c r="I97" s="25">
        <v>268</v>
      </c>
      <c r="J97" s="23">
        <v>268</v>
      </c>
      <c r="K97" s="43">
        <f t="shared" si="3"/>
        <v>0</v>
      </c>
      <c r="L97" s="57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40" customFormat="1" ht="81" x14ac:dyDescent="0.3">
      <c r="A98" s="86" t="s">
        <v>113</v>
      </c>
      <c r="B98" s="37"/>
      <c r="C98" s="36" t="s">
        <v>302</v>
      </c>
      <c r="D98" s="46" t="s">
        <v>90</v>
      </c>
      <c r="E98" s="25">
        <v>1</v>
      </c>
      <c r="F98" s="25">
        <v>1</v>
      </c>
      <c r="G98" s="11"/>
      <c r="H98" s="25"/>
      <c r="I98" s="25">
        <v>201</v>
      </c>
      <c r="J98" s="23">
        <v>201</v>
      </c>
      <c r="K98" s="43">
        <f t="shared" si="3"/>
        <v>0</v>
      </c>
      <c r="L98" s="57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40" customFormat="1" ht="81" x14ac:dyDescent="0.3">
      <c r="A99" s="86" t="s">
        <v>114</v>
      </c>
      <c r="B99" s="37"/>
      <c r="C99" s="36" t="s">
        <v>303</v>
      </c>
      <c r="D99" s="46" t="s">
        <v>90</v>
      </c>
      <c r="E99" s="25">
        <v>1</v>
      </c>
      <c r="F99" s="25">
        <v>1</v>
      </c>
      <c r="G99" s="11"/>
      <c r="H99" s="25"/>
      <c r="I99" s="25">
        <v>179</v>
      </c>
      <c r="J99" s="23">
        <v>179</v>
      </c>
      <c r="K99" s="43">
        <f t="shared" si="3"/>
        <v>0</v>
      </c>
      <c r="L99" s="57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40" customFormat="1" ht="81" x14ac:dyDescent="0.3">
      <c r="A100" s="86" t="s">
        <v>115</v>
      </c>
      <c r="B100" s="37"/>
      <c r="C100" s="36" t="s">
        <v>304</v>
      </c>
      <c r="D100" s="46" t="s">
        <v>90</v>
      </c>
      <c r="E100" s="25">
        <v>1</v>
      </c>
      <c r="F100" s="25">
        <v>1</v>
      </c>
      <c r="G100" s="11"/>
      <c r="H100" s="25"/>
      <c r="I100" s="25">
        <v>223</v>
      </c>
      <c r="J100" s="23">
        <v>223</v>
      </c>
      <c r="K100" s="43">
        <f t="shared" si="3"/>
        <v>0</v>
      </c>
      <c r="L100" s="57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40" customFormat="1" ht="60.75" x14ac:dyDescent="0.3">
      <c r="A101" s="86" t="s">
        <v>116</v>
      </c>
      <c r="B101" s="37"/>
      <c r="C101" s="36" t="s">
        <v>121</v>
      </c>
      <c r="D101" s="46" t="s">
        <v>90</v>
      </c>
      <c r="E101" s="25">
        <v>1</v>
      </c>
      <c r="F101" s="25">
        <v>1</v>
      </c>
      <c r="G101" s="11"/>
      <c r="H101" s="25"/>
      <c r="I101" s="25">
        <v>1205</v>
      </c>
      <c r="J101" s="23">
        <v>1205</v>
      </c>
      <c r="K101" s="43">
        <f t="shared" si="3"/>
        <v>0</v>
      </c>
      <c r="L101" s="57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40" customFormat="1" ht="40.5" x14ac:dyDescent="0.3">
      <c r="A102" s="86" t="s">
        <v>117</v>
      </c>
      <c r="B102" s="37"/>
      <c r="C102" s="28" t="s">
        <v>305</v>
      </c>
      <c r="D102" s="46" t="s">
        <v>90</v>
      </c>
      <c r="E102" s="25">
        <v>1</v>
      </c>
      <c r="F102" s="25">
        <v>1</v>
      </c>
      <c r="G102" s="11"/>
      <c r="H102" s="25"/>
      <c r="I102" s="25">
        <v>223</v>
      </c>
      <c r="J102" s="23">
        <v>223</v>
      </c>
      <c r="K102" s="43">
        <f t="shared" si="3"/>
        <v>0</v>
      </c>
      <c r="L102" s="5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40" customFormat="1" ht="81" x14ac:dyDescent="0.3">
      <c r="A103" s="86" t="s">
        <v>118</v>
      </c>
      <c r="B103" s="37"/>
      <c r="C103" s="36" t="s">
        <v>306</v>
      </c>
      <c r="D103" s="46" t="s">
        <v>90</v>
      </c>
      <c r="E103" s="25">
        <v>1</v>
      </c>
      <c r="F103" s="25">
        <v>1</v>
      </c>
      <c r="G103" s="11"/>
      <c r="H103" s="25"/>
      <c r="I103" s="25">
        <v>330</v>
      </c>
      <c r="J103" s="23">
        <v>330</v>
      </c>
      <c r="K103" s="43">
        <f t="shared" si="3"/>
        <v>0</v>
      </c>
      <c r="L103" s="5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s="40" customFormat="1" ht="40.5" x14ac:dyDescent="0.3">
      <c r="A104" s="86" t="s">
        <v>119</v>
      </c>
      <c r="B104" s="37"/>
      <c r="C104" s="36" t="s">
        <v>307</v>
      </c>
      <c r="D104" s="46" t="s">
        <v>90</v>
      </c>
      <c r="E104" s="25">
        <v>1</v>
      </c>
      <c r="F104" s="25">
        <v>1</v>
      </c>
      <c r="G104" s="11"/>
      <c r="H104" s="25"/>
      <c r="I104" s="25">
        <v>313</v>
      </c>
      <c r="J104" s="23">
        <v>313</v>
      </c>
      <c r="K104" s="43">
        <f t="shared" si="3"/>
        <v>0</v>
      </c>
      <c r="L104" s="5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s="40" customFormat="1" ht="60.75" x14ac:dyDescent="0.3">
      <c r="A105" s="86" t="s">
        <v>120</v>
      </c>
      <c r="B105" s="37"/>
      <c r="C105" s="36" t="s">
        <v>308</v>
      </c>
      <c r="D105" s="46" t="s">
        <v>90</v>
      </c>
      <c r="E105" s="25">
        <v>1</v>
      </c>
      <c r="F105" s="25">
        <v>1</v>
      </c>
      <c r="G105" s="11"/>
      <c r="H105" s="25"/>
      <c r="I105" s="25">
        <v>286</v>
      </c>
      <c r="J105" s="23">
        <v>286</v>
      </c>
      <c r="K105" s="43">
        <f t="shared" si="3"/>
        <v>0</v>
      </c>
      <c r="L105" s="5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40" customFormat="1" ht="40.5" x14ac:dyDescent="0.3">
      <c r="A106" s="86" t="s">
        <v>122</v>
      </c>
      <c r="B106" s="37"/>
      <c r="C106" s="36" t="s">
        <v>309</v>
      </c>
      <c r="D106" s="46" t="s">
        <v>90</v>
      </c>
      <c r="E106" s="25">
        <v>1</v>
      </c>
      <c r="F106" s="25">
        <v>1</v>
      </c>
      <c r="G106" s="11"/>
      <c r="H106" s="25"/>
      <c r="I106" s="25">
        <v>362</v>
      </c>
      <c r="J106" s="23">
        <v>362</v>
      </c>
      <c r="K106" s="43">
        <f t="shared" si="3"/>
        <v>0</v>
      </c>
      <c r="L106" s="5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s="40" customFormat="1" ht="81" x14ac:dyDescent="0.3">
      <c r="A107" s="86" t="s">
        <v>123</v>
      </c>
      <c r="B107" s="37"/>
      <c r="C107" s="36" t="s">
        <v>310</v>
      </c>
      <c r="D107" s="46" t="s">
        <v>90</v>
      </c>
      <c r="E107" s="26">
        <v>1</v>
      </c>
      <c r="F107" s="26">
        <v>1</v>
      </c>
      <c r="G107" s="11"/>
      <c r="H107" s="25"/>
      <c r="I107" s="26">
        <v>1429</v>
      </c>
      <c r="J107" s="23">
        <v>1429</v>
      </c>
      <c r="K107" s="43">
        <f t="shared" si="3"/>
        <v>0</v>
      </c>
      <c r="L107" s="5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s="40" customFormat="1" ht="206.25" customHeight="1" x14ac:dyDescent="0.3">
      <c r="A108" s="86" t="s">
        <v>124</v>
      </c>
      <c r="B108" s="37"/>
      <c r="C108" s="24" t="s">
        <v>311</v>
      </c>
      <c r="D108" s="46" t="s">
        <v>90</v>
      </c>
      <c r="E108" s="26">
        <v>8</v>
      </c>
      <c r="F108" s="26">
        <v>1</v>
      </c>
      <c r="G108" s="11"/>
      <c r="H108" s="25"/>
      <c r="I108" s="26">
        <v>12643</v>
      </c>
      <c r="J108" s="23">
        <v>12643</v>
      </c>
      <c r="K108" s="43">
        <f t="shared" si="3"/>
        <v>0</v>
      </c>
      <c r="L108" s="5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s="40" customFormat="1" ht="48" customHeight="1" x14ac:dyDescent="0.3">
      <c r="A109" s="86" t="s">
        <v>125</v>
      </c>
      <c r="B109" s="37"/>
      <c r="C109" s="24" t="s">
        <v>129</v>
      </c>
      <c r="D109" s="46" t="s">
        <v>90</v>
      </c>
      <c r="E109" s="25">
        <v>1</v>
      </c>
      <c r="F109" s="25">
        <v>1</v>
      </c>
      <c r="G109" s="11"/>
      <c r="H109" s="25"/>
      <c r="I109" s="25">
        <v>1950</v>
      </c>
      <c r="J109" s="23">
        <v>1950</v>
      </c>
      <c r="K109" s="43">
        <f t="shared" si="3"/>
        <v>0</v>
      </c>
      <c r="L109" s="5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40" customFormat="1" ht="20.25" customHeight="1" x14ac:dyDescent="0.3">
      <c r="A110" s="86" t="s">
        <v>244</v>
      </c>
      <c r="B110" s="37"/>
      <c r="C110" s="87" t="s">
        <v>312</v>
      </c>
      <c r="D110" s="88" t="s">
        <v>90</v>
      </c>
      <c r="E110" s="25">
        <v>1</v>
      </c>
      <c r="F110" s="25">
        <v>1</v>
      </c>
      <c r="G110" s="11"/>
      <c r="H110" s="22"/>
      <c r="I110" s="25">
        <v>16231</v>
      </c>
      <c r="J110" s="23">
        <f>10209+1052+845+987+1240</f>
        <v>14333</v>
      </c>
      <c r="K110" s="43">
        <f t="shared" si="3"/>
        <v>-1898</v>
      </c>
      <c r="L110" s="61" t="s">
        <v>316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s="40" customFormat="1" ht="27.75" customHeight="1" x14ac:dyDescent="0.3">
      <c r="A111" s="86" t="s">
        <v>126</v>
      </c>
      <c r="B111" s="37"/>
      <c r="C111" s="29" t="s">
        <v>131</v>
      </c>
      <c r="D111" s="46" t="s">
        <v>90</v>
      </c>
      <c r="E111" s="26">
        <v>1</v>
      </c>
      <c r="F111" s="26">
        <v>1</v>
      </c>
      <c r="G111" s="11"/>
      <c r="H111" s="25"/>
      <c r="I111" s="26">
        <v>1613</v>
      </c>
      <c r="J111" s="23">
        <v>1004</v>
      </c>
      <c r="K111" s="43">
        <f>J111-I111</f>
        <v>-609</v>
      </c>
      <c r="L111" s="57" t="s">
        <v>316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s="40" customFormat="1" ht="32.25" customHeight="1" x14ac:dyDescent="0.3">
      <c r="A112" s="86" t="s">
        <v>127</v>
      </c>
      <c r="B112" s="37"/>
      <c r="C112" s="36" t="s">
        <v>130</v>
      </c>
      <c r="D112" s="46" t="s">
        <v>90</v>
      </c>
      <c r="E112" s="25">
        <v>1</v>
      </c>
      <c r="F112" s="25">
        <v>1</v>
      </c>
      <c r="G112" s="11"/>
      <c r="H112" s="26"/>
      <c r="I112" s="25">
        <v>9460</v>
      </c>
      <c r="J112" s="23">
        <v>5379</v>
      </c>
      <c r="K112" s="43">
        <f>J112-I112</f>
        <v>-4081</v>
      </c>
      <c r="L112" s="57" t="s">
        <v>316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40" customFormat="1" ht="60.75" x14ac:dyDescent="0.3">
      <c r="A113" s="86" t="s">
        <v>128</v>
      </c>
      <c r="B113" s="37"/>
      <c r="C113" s="36" t="s">
        <v>132</v>
      </c>
      <c r="D113" s="48" t="s">
        <v>90</v>
      </c>
      <c r="E113" s="25">
        <v>1</v>
      </c>
      <c r="F113" s="25">
        <v>1</v>
      </c>
      <c r="G113" s="11"/>
      <c r="H113" s="26"/>
      <c r="I113" s="25">
        <v>8500</v>
      </c>
      <c r="J113" s="23">
        <v>8500</v>
      </c>
      <c r="K113" s="43">
        <f t="shared" si="3"/>
        <v>0</v>
      </c>
      <c r="L113" s="5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40" customFormat="1" ht="60.75" x14ac:dyDescent="0.3">
      <c r="A114" s="86" t="s">
        <v>259</v>
      </c>
      <c r="B114" s="37"/>
      <c r="C114" s="36" t="s">
        <v>258</v>
      </c>
      <c r="D114" s="48" t="s">
        <v>90</v>
      </c>
      <c r="E114" s="25"/>
      <c r="F114" s="25">
        <v>1</v>
      </c>
      <c r="G114" s="11"/>
      <c r="H114" s="26"/>
      <c r="I114" s="25"/>
      <c r="J114" s="23">
        <v>7000</v>
      </c>
      <c r="K114" s="43">
        <f t="shared" si="3"/>
        <v>7000</v>
      </c>
      <c r="L114" s="57" t="s">
        <v>318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s="40" customFormat="1" ht="60.75" x14ac:dyDescent="0.3">
      <c r="A115" s="86" t="s">
        <v>264</v>
      </c>
      <c r="B115" s="11"/>
      <c r="C115" s="35" t="s">
        <v>251</v>
      </c>
      <c r="D115" s="25" t="s">
        <v>252</v>
      </c>
      <c r="E115" s="83"/>
      <c r="F115" s="25">
        <v>1</v>
      </c>
      <c r="G115" s="83"/>
      <c r="H115" s="83"/>
      <c r="I115" s="83"/>
      <c r="J115" s="25">
        <v>7000</v>
      </c>
      <c r="K115" s="25">
        <f>J115-I115</f>
        <v>7000</v>
      </c>
      <c r="L115" s="57" t="s">
        <v>318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s="40" customFormat="1" ht="20.25" x14ac:dyDescent="0.3">
      <c r="A116" s="37"/>
      <c r="B116" s="37"/>
      <c r="C116" s="31" t="s">
        <v>133</v>
      </c>
      <c r="D116" s="48"/>
      <c r="E116" s="25"/>
      <c r="F116" s="25"/>
      <c r="G116" s="11"/>
      <c r="H116" s="26"/>
      <c r="I116" s="25"/>
      <c r="J116" s="23"/>
      <c r="K116" s="43"/>
      <c r="L116" s="5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81" x14ac:dyDescent="0.3">
      <c r="A117" s="74">
        <v>6</v>
      </c>
      <c r="B117" s="11"/>
      <c r="C117" s="78" t="s">
        <v>134</v>
      </c>
      <c r="D117" s="78"/>
      <c r="E117" s="30"/>
      <c r="F117" s="30"/>
      <c r="G117" s="30"/>
      <c r="H117" s="83"/>
      <c r="I117" s="27">
        <f>SUM(I118:I124)</f>
        <v>110843</v>
      </c>
      <c r="J117" s="27">
        <f>J118+J119+J120+J121+J122+J123+J124</f>
        <v>108252</v>
      </c>
      <c r="K117" s="43">
        <f t="shared" ref="K117:K124" si="4">J117-I117</f>
        <v>-2591</v>
      </c>
      <c r="L117" s="84"/>
      <c r="M117" s="11"/>
      <c r="N117" s="11"/>
      <c r="O117" s="11"/>
      <c r="P117" s="11"/>
      <c r="Q117" s="11"/>
      <c r="R117" s="11"/>
      <c r="S117" s="11"/>
      <c r="T117" s="11"/>
      <c r="U117" s="33"/>
      <c r="V117" s="33"/>
      <c r="W117" s="33"/>
      <c r="X117" s="33"/>
      <c r="Y117" s="33"/>
      <c r="Z117" s="33"/>
    </row>
    <row r="118" spans="1:26" ht="40.5" x14ac:dyDescent="0.3">
      <c r="A118" s="37" t="s">
        <v>135</v>
      </c>
      <c r="B118" s="11"/>
      <c r="C118" s="36" t="s">
        <v>136</v>
      </c>
      <c r="D118" s="46" t="s">
        <v>71</v>
      </c>
      <c r="E118" s="49">
        <v>25.6</v>
      </c>
      <c r="F118" s="49">
        <v>25.6</v>
      </c>
      <c r="G118" s="50"/>
      <c r="H118" s="83"/>
      <c r="I118" s="25">
        <v>8110</v>
      </c>
      <c r="J118" s="23">
        <v>7521</v>
      </c>
      <c r="K118" s="43">
        <f t="shared" si="4"/>
        <v>-589</v>
      </c>
      <c r="L118" s="84" t="s">
        <v>317</v>
      </c>
      <c r="M118" s="11"/>
      <c r="N118" s="11"/>
      <c r="O118" s="11"/>
      <c r="P118" s="11"/>
      <c r="Q118" s="11"/>
      <c r="R118" s="11"/>
      <c r="S118" s="11"/>
      <c r="T118" s="11"/>
      <c r="U118" s="33"/>
      <c r="V118" s="33"/>
      <c r="W118" s="33"/>
      <c r="X118" s="33"/>
      <c r="Y118" s="33"/>
      <c r="Z118" s="33"/>
    </row>
    <row r="119" spans="1:26" ht="40.5" x14ac:dyDescent="0.3">
      <c r="A119" s="37" t="s">
        <v>137</v>
      </c>
      <c r="B119" s="11"/>
      <c r="C119" s="36" t="s">
        <v>138</v>
      </c>
      <c r="D119" s="46" t="s">
        <v>71</v>
      </c>
      <c r="E119" s="49">
        <v>21.13</v>
      </c>
      <c r="F119" s="49">
        <v>21.59</v>
      </c>
      <c r="G119" s="50"/>
      <c r="H119" s="83"/>
      <c r="I119" s="25">
        <v>26624</v>
      </c>
      <c r="J119" s="23">
        <v>24570</v>
      </c>
      <c r="K119" s="43">
        <f t="shared" si="4"/>
        <v>-2054</v>
      </c>
      <c r="L119" s="84" t="s">
        <v>317</v>
      </c>
      <c r="M119" s="11"/>
      <c r="N119" s="11"/>
      <c r="O119" s="11"/>
      <c r="P119" s="11"/>
      <c r="Q119" s="11"/>
      <c r="R119" s="11"/>
      <c r="S119" s="11"/>
      <c r="T119" s="11"/>
      <c r="U119" s="33"/>
      <c r="V119" s="33"/>
      <c r="W119" s="33"/>
      <c r="X119" s="33"/>
      <c r="Y119" s="33"/>
      <c r="Z119" s="33"/>
    </row>
    <row r="120" spans="1:26" ht="40.5" x14ac:dyDescent="0.3">
      <c r="A120" s="37" t="s">
        <v>139</v>
      </c>
      <c r="B120" s="11"/>
      <c r="C120" s="36" t="s">
        <v>140</v>
      </c>
      <c r="D120" s="46" t="s">
        <v>21</v>
      </c>
      <c r="E120" s="25">
        <v>26</v>
      </c>
      <c r="F120" s="25">
        <v>26</v>
      </c>
      <c r="G120" s="50"/>
      <c r="H120" s="83"/>
      <c r="I120" s="25">
        <v>8433</v>
      </c>
      <c r="J120" s="23">
        <v>9235</v>
      </c>
      <c r="K120" s="43">
        <f t="shared" si="4"/>
        <v>802</v>
      </c>
      <c r="L120" s="84" t="s">
        <v>317</v>
      </c>
      <c r="M120" s="11"/>
      <c r="N120" s="11"/>
      <c r="O120" s="11"/>
      <c r="P120" s="11"/>
      <c r="Q120" s="11"/>
      <c r="R120" s="11"/>
      <c r="S120" s="11"/>
      <c r="T120" s="11"/>
      <c r="U120" s="33"/>
      <c r="V120" s="33"/>
      <c r="W120" s="33"/>
      <c r="X120" s="33"/>
      <c r="Y120" s="33"/>
      <c r="Z120" s="33"/>
    </row>
    <row r="121" spans="1:26" ht="40.5" x14ac:dyDescent="0.3">
      <c r="A121" s="37" t="s">
        <v>141</v>
      </c>
      <c r="B121" s="11"/>
      <c r="C121" s="28" t="s">
        <v>313</v>
      </c>
      <c r="D121" s="46" t="s">
        <v>21</v>
      </c>
      <c r="E121" s="25">
        <v>26</v>
      </c>
      <c r="F121" s="45">
        <v>26</v>
      </c>
      <c r="G121" s="50"/>
      <c r="H121" s="83"/>
      <c r="I121" s="25">
        <v>58223</v>
      </c>
      <c r="J121" s="23">
        <v>58223</v>
      </c>
      <c r="K121" s="43">
        <f t="shared" si="4"/>
        <v>0</v>
      </c>
      <c r="L121" s="84"/>
      <c r="M121" s="11"/>
      <c r="N121" s="11"/>
      <c r="O121" s="11"/>
      <c r="P121" s="11"/>
      <c r="Q121" s="11"/>
      <c r="R121" s="11"/>
      <c r="S121" s="11"/>
      <c r="T121" s="11"/>
      <c r="U121" s="33"/>
      <c r="V121" s="33"/>
      <c r="W121" s="33"/>
      <c r="X121" s="33"/>
      <c r="Y121" s="33"/>
      <c r="Z121" s="33"/>
    </row>
    <row r="122" spans="1:26" ht="40.5" x14ac:dyDescent="0.3">
      <c r="A122" s="37" t="s">
        <v>142</v>
      </c>
      <c r="B122" s="11"/>
      <c r="C122" s="28" t="s">
        <v>143</v>
      </c>
      <c r="D122" s="46" t="s">
        <v>90</v>
      </c>
      <c r="E122" s="25">
        <v>1</v>
      </c>
      <c r="F122" s="23">
        <v>1</v>
      </c>
      <c r="G122" s="50"/>
      <c r="H122" s="83"/>
      <c r="I122" s="25">
        <v>6360</v>
      </c>
      <c r="J122" s="23">
        <v>6360</v>
      </c>
      <c r="K122" s="43">
        <f t="shared" si="4"/>
        <v>0</v>
      </c>
      <c r="L122" s="84"/>
      <c r="M122" s="11"/>
      <c r="N122" s="11"/>
      <c r="O122" s="11"/>
      <c r="P122" s="11"/>
      <c r="Q122" s="11"/>
      <c r="R122" s="11"/>
      <c r="S122" s="11"/>
      <c r="T122" s="11"/>
      <c r="U122" s="33"/>
      <c r="V122" s="33"/>
      <c r="W122" s="33"/>
      <c r="X122" s="33"/>
      <c r="Y122" s="33"/>
      <c r="Z122" s="33"/>
    </row>
    <row r="123" spans="1:26" ht="60.75" x14ac:dyDescent="0.3">
      <c r="A123" s="37" t="s">
        <v>144</v>
      </c>
      <c r="B123" s="11"/>
      <c r="C123" s="24" t="s">
        <v>145</v>
      </c>
      <c r="D123" s="46" t="s">
        <v>90</v>
      </c>
      <c r="E123" s="25">
        <v>1</v>
      </c>
      <c r="F123" s="23">
        <v>1</v>
      </c>
      <c r="G123" s="50"/>
      <c r="H123" s="83"/>
      <c r="I123" s="25">
        <v>516</v>
      </c>
      <c r="J123" s="23">
        <v>516</v>
      </c>
      <c r="K123" s="43">
        <f t="shared" si="4"/>
        <v>0</v>
      </c>
      <c r="L123" s="84"/>
      <c r="M123" s="11"/>
      <c r="N123" s="11"/>
      <c r="O123" s="11"/>
      <c r="P123" s="11"/>
      <c r="Q123" s="11"/>
      <c r="R123" s="11"/>
      <c r="S123" s="11"/>
      <c r="T123" s="11"/>
      <c r="U123" s="33"/>
      <c r="V123" s="33"/>
      <c r="W123" s="33"/>
      <c r="X123" s="33"/>
      <c r="Y123" s="33"/>
      <c r="Z123" s="33"/>
    </row>
    <row r="124" spans="1:26" ht="40.5" x14ac:dyDescent="0.3">
      <c r="A124" s="37" t="s">
        <v>146</v>
      </c>
      <c r="B124" s="11"/>
      <c r="C124" s="24" t="s">
        <v>147</v>
      </c>
      <c r="D124" s="45" t="s">
        <v>21</v>
      </c>
      <c r="E124" s="25">
        <v>2</v>
      </c>
      <c r="F124" s="23">
        <v>2</v>
      </c>
      <c r="G124" s="50"/>
      <c r="H124" s="83"/>
      <c r="I124" s="25">
        <v>2577</v>
      </c>
      <c r="J124" s="85">
        <v>1827</v>
      </c>
      <c r="K124" s="43">
        <f t="shared" si="4"/>
        <v>-750</v>
      </c>
      <c r="L124" s="84" t="s">
        <v>317</v>
      </c>
      <c r="M124" s="11"/>
      <c r="N124" s="11"/>
      <c r="O124" s="11"/>
      <c r="P124" s="11"/>
      <c r="Q124" s="11"/>
      <c r="R124" s="11"/>
      <c r="S124" s="11"/>
      <c r="T124" s="11"/>
      <c r="U124" s="33"/>
      <c r="V124" s="33"/>
      <c r="W124" s="33"/>
      <c r="X124" s="33"/>
      <c r="Y124" s="33"/>
      <c r="Z124" s="33"/>
    </row>
    <row r="125" spans="1:26" ht="20.25" x14ac:dyDescent="0.3">
      <c r="A125" s="11"/>
      <c r="B125" s="11"/>
      <c r="C125" s="31" t="s">
        <v>148</v>
      </c>
      <c r="D125" s="31"/>
      <c r="E125" s="25"/>
      <c r="F125" s="25"/>
      <c r="G125" s="25"/>
      <c r="H125" s="27"/>
      <c r="I125" s="27"/>
      <c r="J125" s="27"/>
      <c r="K125" s="43"/>
      <c r="L125" s="62"/>
      <c r="M125" s="51"/>
      <c r="N125" s="11"/>
      <c r="O125" s="11"/>
      <c r="P125" s="11"/>
      <c r="Q125" s="11"/>
      <c r="R125" s="11"/>
      <c r="S125" s="11"/>
      <c r="T125" s="11"/>
      <c r="U125" s="33"/>
      <c r="V125" s="33"/>
      <c r="W125" s="33"/>
      <c r="X125" s="33"/>
      <c r="Y125" s="33"/>
      <c r="Z125" s="33"/>
    </row>
    <row r="126" spans="1:26" ht="40.5" x14ac:dyDescent="0.3">
      <c r="A126" s="74">
        <v>7</v>
      </c>
      <c r="B126" s="11"/>
      <c r="C126" s="79" t="s">
        <v>149</v>
      </c>
      <c r="D126" s="31"/>
      <c r="E126" s="31"/>
      <c r="F126" s="31"/>
      <c r="G126" s="80"/>
      <c r="H126" s="80"/>
      <c r="I126" s="80">
        <f>SUM(I127:I132)</f>
        <v>137864</v>
      </c>
      <c r="J126" s="31">
        <f>SUM(J127:J132)</f>
        <v>136176</v>
      </c>
      <c r="K126" s="43">
        <f t="shared" ref="K126:K132" si="5">J126-I126</f>
        <v>-1688</v>
      </c>
      <c r="L126" s="84"/>
      <c r="M126" s="31"/>
      <c r="N126" s="11"/>
      <c r="O126" s="11"/>
      <c r="P126" s="11"/>
      <c r="Q126" s="11"/>
      <c r="R126" s="11"/>
      <c r="S126" s="11"/>
      <c r="T126" s="11"/>
      <c r="U126" s="33"/>
      <c r="V126" s="33"/>
      <c r="W126" s="33"/>
      <c r="X126" s="33"/>
      <c r="Y126" s="33"/>
      <c r="Z126" s="33"/>
    </row>
    <row r="127" spans="1:26" ht="40.5" x14ac:dyDescent="0.3">
      <c r="A127" s="37" t="s">
        <v>150</v>
      </c>
      <c r="B127" s="11"/>
      <c r="C127" s="24" t="s">
        <v>151</v>
      </c>
      <c r="D127" s="45" t="s">
        <v>90</v>
      </c>
      <c r="E127" s="25">
        <v>1</v>
      </c>
      <c r="F127" s="26">
        <v>1</v>
      </c>
      <c r="G127" s="25"/>
      <c r="H127" s="26"/>
      <c r="I127" s="25">
        <v>77115</v>
      </c>
      <c r="J127" s="23">
        <v>77115</v>
      </c>
      <c r="K127" s="43">
        <f t="shared" si="5"/>
        <v>0</v>
      </c>
      <c r="L127" s="84"/>
      <c r="M127" s="51"/>
      <c r="N127" s="11"/>
      <c r="O127" s="11"/>
      <c r="P127" s="11"/>
      <c r="Q127" s="11"/>
      <c r="R127" s="11"/>
      <c r="S127" s="11"/>
      <c r="T127" s="11"/>
      <c r="U127" s="33"/>
      <c r="V127" s="33"/>
      <c r="W127" s="33"/>
      <c r="X127" s="33"/>
      <c r="Y127" s="33"/>
      <c r="Z127" s="33"/>
    </row>
    <row r="128" spans="1:26" ht="37.5" x14ac:dyDescent="0.3">
      <c r="A128" s="37" t="s">
        <v>201</v>
      </c>
      <c r="B128" s="11"/>
      <c r="C128" s="24" t="s">
        <v>153</v>
      </c>
      <c r="D128" s="52" t="s">
        <v>90</v>
      </c>
      <c r="E128" s="25">
        <v>1</v>
      </c>
      <c r="F128" s="26">
        <v>1</v>
      </c>
      <c r="G128" s="25"/>
      <c r="H128" s="26"/>
      <c r="I128" s="25">
        <v>3420</v>
      </c>
      <c r="J128" s="23">
        <v>2321</v>
      </c>
      <c r="K128" s="43">
        <f t="shared" si="5"/>
        <v>-1099</v>
      </c>
      <c r="L128" s="84" t="s">
        <v>316</v>
      </c>
      <c r="M128" s="51"/>
      <c r="N128" s="11"/>
      <c r="O128" s="11"/>
      <c r="P128" s="11"/>
      <c r="Q128" s="11"/>
      <c r="R128" s="11"/>
      <c r="S128" s="11"/>
      <c r="T128" s="11"/>
      <c r="U128" s="33"/>
      <c r="V128" s="33"/>
      <c r="W128" s="33"/>
      <c r="X128" s="33"/>
      <c r="Y128" s="33"/>
      <c r="Z128" s="33"/>
    </row>
    <row r="129" spans="1:26" ht="40.5" x14ac:dyDescent="0.3">
      <c r="A129" s="37" t="s">
        <v>152</v>
      </c>
      <c r="B129" s="11"/>
      <c r="C129" s="24" t="s">
        <v>155</v>
      </c>
      <c r="D129" s="52" t="s">
        <v>90</v>
      </c>
      <c r="E129" s="25">
        <v>2</v>
      </c>
      <c r="F129" s="26">
        <v>2</v>
      </c>
      <c r="G129" s="25"/>
      <c r="H129" s="26"/>
      <c r="I129" s="25">
        <v>10500</v>
      </c>
      <c r="J129" s="23">
        <v>9911</v>
      </c>
      <c r="K129" s="43">
        <f t="shared" si="5"/>
        <v>-589</v>
      </c>
      <c r="L129" s="84" t="s">
        <v>316</v>
      </c>
      <c r="M129" s="51"/>
      <c r="N129" s="11"/>
      <c r="O129" s="11"/>
      <c r="P129" s="11"/>
      <c r="Q129" s="11"/>
      <c r="R129" s="11"/>
      <c r="S129" s="11"/>
      <c r="T129" s="11"/>
      <c r="U129" s="33"/>
      <c r="V129" s="33"/>
      <c r="W129" s="33"/>
      <c r="X129" s="33"/>
      <c r="Y129" s="33"/>
      <c r="Z129" s="33"/>
    </row>
    <row r="130" spans="1:26" ht="20.25" x14ac:dyDescent="0.3">
      <c r="A130" s="37" t="s">
        <v>154</v>
      </c>
      <c r="B130" s="11"/>
      <c r="C130" s="24" t="s">
        <v>157</v>
      </c>
      <c r="D130" s="52" t="s">
        <v>90</v>
      </c>
      <c r="E130" s="25">
        <v>1</v>
      </c>
      <c r="F130" s="26">
        <v>1</v>
      </c>
      <c r="G130" s="25"/>
      <c r="H130" s="26"/>
      <c r="I130" s="25">
        <v>4772</v>
      </c>
      <c r="J130" s="23">
        <v>4772</v>
      </c>
      <c r="K130" s="43">
        <f t="shared" si="5"/>
        <v>0</v>
      </c>
      <c r="L130" s="84"/>
      <c r="M130" s="51"/>
      <c r="N130" s="11"/>
      <c r="O130" s="11"/>
      <c r="P130" s="11"/>
      <c r="Q130" s="11"/>
      <c r="R130" s="11"/>
      <c r="S130" s="11"/>
      <c r="T130" s="11"/>
      <c r="U130" s="33"/>
      <c r="V130" s="33"/>
      <c r="W130" s="33"/>
      <c r="X130" s="33"/>
      <c r="Y130" s="33"/>
      <c r="Z130" s="33"/>
    </row>
    <row r="131" spans="1:26" ht="20.25" x14ac:dyDescent="0.3">
      <c r="A131" s="37" t="s">
        <v>156</v>
      </c>
      <c r="B131" s="11"/>
      <c r="C131" s="24" t="s">
        <v>323</v>
      </c>
      <c r="D131" s="52" t="s">
        <v>90</v>
      </c>
      <c r="E131" s="25">
        <v>1</v>
      </c>
      <c r="F131" s="26">
        <v>1</v>
      </c>
      <c r="G131" s="25"/>
      <c r="H131" s="26"/>
      <c r="I131" s="25">
        <v>4982</v>
      </c>
      <c r="J131" s="23">
        <v>4982</v>
      </c>
      <c r="K131" s="43">
        <f t="shared" si="5"/>
        <v>0</v>
      </c>
      <c r="L131" s="84"/>
      <c r="M131" s="51"/>
      <c r="N131" s="11"/>
      <c r="O131" s="11"/>
      <c r="P131" s="11"/>
      <c r="Q131" s="11"/>
      <c r="R131" s="11"/>
      <c r="S131" s="11"/>
      <c r="T131" s="11"/>
      <c r="U131" s="33"/>
      <c r="V131" s="33"/>
      <c r="W131" s="33"/>
      <c r="X131" s="33"/>
      <c r="Y131" s="33"/>
      <c r="Z131" s="33"/>
    </row>
    <row r="132" spans="1:26" ht="20.25" x14ac:dyDescent="0.3">
      <c r="A132" s="37" t="s">
        <v>158</v>
      </c>
      <c r="B132" s="11"/>
      <c r="C132" s="24" t="s">
        <v>159</v>
      </c>
      <c r="D132" s="52" t="s">
        <v>90</v>
      </c>
      <c r="E132" s="25">
        <v>3</v>
      </c>
      <c r="F132" s="26">
        <v>3</v>
      </c>
      <c r="G132" s="25"/>
      <c r="H132" s="26"/>
      <c r="I132" s="25">
        <v>37075</v>
      </c>
      <c r="J132" s="23">
        <v>37075</v>
      </c>
      <c r="K132" s="43">
        <f t="shared" si="5"/>
        <v>0</v>
      </c>
      <c r="L132" s="84"/>
      <c r="M132" s="51"/>
      <c r="N132" s="11"/>
      <c r="O132" s="11"/>
      <c r="P132" s="11"/>
      <c r="Q132" s="11"/>
      <c r="R132" s="11"/>
      <c r="S132" s="11"/>
      <c r="T132" s="11"/>
      <c r="U132" s="33"/>
      <c r="V132" s="33"/>
      <c r="W132" s="33"/>
      <c r="X132" s="33"/>
      <c r="Y132" s="33"/>
      <c r="Z132" s="33"/>
    </row>
    <row r="133" spans="1:26" ht="20.25" x14ac:dyDescent="0.3">
      <c r="A133" s="11"/>
      <c r="B133" s="11"/>
      <c r="C133" s="30" t="s">
        <v>160</v>
      </c>
      <c r="D133" s="45"/>
      <c r="E133" s="25"/>
      <c r="F133" s="25"/>
      <c r="G133" s="25"/>
      <c r="H133" s="26"/>
      <c r="I133" s="26"/>
      <c r="J133" s="26"/>
      <c r="K133" s="43"/>
      <c r="L133" s="35"/>
      <c r="M133" s="51"/>
      <c r="N133" s="11"/>
      <c r="O133" s="11"/>
      <c r="P133" s="11"/>
      <c r="Q133" s="11"/>
      <c r="R133" s="11"/>
      <c r="S133" s="11"/>
      <c r="T133" s="11"/>
      <c r="U133" s="33"/>
      <c r="V133" s="33"/>
      <c r="W133" s="33"/>
      <c r="X133" s="33"/>
      <c r="Y133" s="33"/>
      <c r="Z133" s="33"/>
    </row>
    <row r="134" spans="1:26" ht="60.75" x14ac:dyDescent="0.3">
      <c r="A134" s="74">
        <v>8</v>
      </c>
      <c r="B134" s="11"/>
      <c r="C134" s="78" t="s">
        <v>161</v>
      </c>
      <c r="D134" s="30"/>
      <c r="E134" s="50"/>
      <c r="F134" s="83"/>
      <c r="G134" s="50"/>
      <c r="H134" s="50"/>
      <c r="I134" s="50">
        <f>SUM(I135:I136)</f>
        <v>8075</v>
      </c>
      <c r="J134" s="50">
        <f>J135+J136</f>
        <v>8075</v>
      </c>
      <c r="K134" s="43">
        <f>J134-I134</f>
        <v>0</v>
      </c>
      <c r="L134" s="84"/>
      <c r="M134" s="50"/>
      <c r="N134" s="11"/>
      <c r="O134" s="11"/>
      <c r="P134" s="11"/>
      <c r="Q134" s="11"/>
      <c r="R134" s="11"/>
      <c r="S134" s="11"/>
      <c r="T134" s="11"/>
      <c r="U134" s="33"/>
      <c r="V134" s="33"/>
      <c r="W134" s="33"/>
      <c r="X134" s="33"/>
      <c r="Y134" s="33"/>
      <c r="Z134" s="33"/>
    </row>
    <row r="135" spans="1:26" ht="20.25" x14ac:dyDescent="0.3">
      <c r="A135" s="55" t="s">
        <v>162</v>
      </c>
      <c r="B135" s="11"/>
      <c r="C135" s="24" t="s">
        <v>163</v>
      </c>
      <c r="D135" s="45" t="s">
        <v>198</v>
      </c>
      <c r="E135" s="25">
        <v>1</v>
      </c>
      <c r="F135" s="25">
        <v>1</v>
      </c>
      <c r="G135" s="83"/>
      <c r="H135" s="26"/>
      <c r="I135" s="25">
        <v>7238</v>
      </c>
      <c r="J135" s="23">
        <v>7238</v>
      </c>
      <c r="K135" s="43">
        <f>J135-I135</f>
        <v>0</v>
      </c>
      <c r="L135" s="84"/>
      <c r="M135" s="51"/>
      <c r="N135" s="11"/>
      <c r="O135" s="11"/>
      <c r="P135" s="11"/>
      <c r="Q135" s="11"/>
      <c r="R135" s="11"/>
      <c r="S135" s="11"/>
      <c r="T135" s="11"/>
      <c r="U135" s="33"/>
      <c r="V135" s="33"/>
      <c r="W135" s="33"/>
      <c r="X135" s="33"/>
      <c r="Y135" s="33"/>
      <c r="Z135" s="33"/>
    </row>
    <row r="136" spans="1:26" ht="40.5" x14ac:dyDescent="0.3">
      <c r="A136" s="55" t="s">
        <v>202</v>
      </c>
      <c r="B136" s="11"/>
      <c r="C136" s="24" t="s">
        <v>164</v>
      </c>
      <c r="D136" s="45" t="s">
        <v>198</v>
      </c>
      <c r="E136" s="25">
        <v>1</v>
      </c>
      <c r="F136" s="25">
        <v>1</v>
      </c>
      <c r="G136" s="83"/>
      <c r="H136" s="26"/>
      <c r="I136" s="25">
        <v>837</v>
      </c>
      <c r="J136" s="23">
        <v>837</v>
      </c>
      <c r="K136" s="43">
        <f>J136-I136</f>
        <v>0</v>
      </c>
      <c r="L136" s="84"/>
      <c r="M136" s="51"/>
      <c r="N136" s="11"/>
      <c r="O136" s="11"/>
      <c r="P136" s="11"/>
      <c r="Q136" s="11"/>
      <c r="R136" s="11"/>
      <c r="S136" s="11"/>
      <c r="T136" s="11"/>
      <c r="U136" s="33"/>
      <c r="V136" s="33"/>
      <c r="W136" s="33"/>
      <c r="X136" s="33"/>
      <c r="Y136" s="33"/>
      <c r="Z136" s="33"/>
    </row>
    <row r="137" spans="1:26" ht="20.25" x14ac:dyDescent="0.3">
      <c r="A137" s="11"/>
      <c r="B137" s="11"/>
      <c r="C137" s="30" t="s">
        <v>165</v>
      </c>
      <c r="D137" s="30"/>
      <c r="E137" s="50"/>
      <c r="F137" s="50"/>
      <c r="G137" s="50"/>
      <c r="H137" s="34"/>
      <c r="I137" s="34"/>
      <c r="J137" s="50"/>
      <c r="K137" s="43"/>
      <c r="L137" s="62"/>
      <c r="M137" s="51"/>
      <c r="N137" s="11"/>
      <c r="O137" s="11"/>
      <c r="P137" s="11"/>
      <c r="Q137" s="11"/>
      <c r="R137" s="11"/>
      <c r="S137" s="11"/>
      <c r="T137" s="11"/>
      <c r="U137" s="33"/>
      <c r="V137" s="33"/>
      <c r="W137" s="33"/>
      <c r="X137" s="33"/>
      <c r="Y137" s="33"/>
      <c r="Z137" s="33"/>
    </row>
    <row r="138" spans="1:26" ht="40.5" x14ac:dyDescent="0.3">
      <c r="A138" s="74">
        <v>9</v>
      </c>
      <c r="B138" s="11"/>
      <c r="C138" s="78" t="s">
        <v>172</v>
      </c>
      <c r="D138" s="78"/>
      <c r="E138" s="27"/>
      <c r="F138" s="27"/>
      <c r="G138" s="27"/>
      <c r="H138" s="27"/>
      <c r="I138" s="27">
        <f>SUM(I139:I141)</f>
        <v>6494</v>
      </c>
      <c r="J138" s="27">
        <f>SUM(J139:J141)</f>
        <v>6494</v>
      </c>
      <c r="K138" s="43">
        <f t="shared" ref="K138:K149" si="6">J138-I138</f>
        <v>0</v>
      </c>
      <c r="L138" s="84"/>
      <c r="M138" s="27"/>
      <c r="N138" s="11"/>
      <c r="O138" s="11"/>
      <c r="P138" s="11"/>
      <c r="Q138" s="11"/>
      <c r="R138" s="11"/>
      <c r="S138" s="11"/>
      <c r="T138" s="11"/>
      <c r="U138" s="33"/>
      <c r="V138" s="33"/>
      <c r="W138" s="33"/>
      <c r="X138" s="33"/>
      <c r="Y138" s="33"/>
      <c r="Z138" s="33"/>
    </row>
    <row r="139" spans="1:26" ht="40.5" x14ac:dyDescent="0.3">
      <c r="A139" s="56" t="s">
        <v>166</v>
      </c>
      <c r="B139" s="11"/>
      <c r="C139" s="24" t="s">
        <v>167</v>
      </c>
      <c r="D139" s="45" t="s">
        <v>21</v>
      </c>
      <c r="E139" s="25">
        <v>849</v>
      </c>
      <c r="F139" s="23">
        <v>849</v>
      </c>
      <c r="G139" s="25"/>
      <c r="H139" s="26"/>
      <c r="I139" s="25">
        <v>4557</v>
      </c>
      <c r="J139" s="23">
        <v>4557</v>
      </c>
      <c r="K139" s="43">
        <f t="shared" si="6"/>
        <v>0</v>
      </c>
      <c r="L139" s="84"/>
      <c r="M139" s="51"/>
      <c r="N139" s="11"/>
      <c r="O139" s="11"/>
      <c r="P139" s="11"/>
      <c r="Q139" s="11"/>
      <c r="R139" s="11"/>
      <c r="S139" s="11"/>
      <c r="T139" s="11"/>
      <c r="U139" s="33"/>
      <c r="V139" s="33"/>
      <c r="W139" s="33"/>
      <c r="X139" s="33"/>
      <c r="Y139" s="33"/>
      <c r="Z139" s="33"/>
    </row>
    <row r="140" spans="1:26" ht="81" x14ac:dyDescent="0.3">
      <c r="A140" s="56" t="s">
        <v>168</v>
      </c>
      <c r="B140" s="11"/>
      <c r="C140" s="24" t="s">
        <v>169</v>
      </c>
      <c r="D140" s="45" t="s">
        <v>21</v>
      </c>
      <c r="E140" s="25">
        <v>100</v>
      </c>
      <c r="F140" s="23">
        <v>29.1</v>
      </c>
      <c r="G140" s="25"/>
      <c r="H140" s="26"/>
      <c r="I140" s="25">
        <v>1700</v>
      </c>
      <c r="J140" s="23">
        <v>1700</v>
      </c>
      <c r="K140" s="43">
        <f t="shared" si="6"/>
        <v>0</v>
      </c>
      <c r="L140" s="84"/>
      <c r="M140" s="51"/>
      <c r="N140" s="11"/>
      <c r="O140" s="11"/>
      <c r="P140" s="11"/>
      <c r="Q140" s="11"/>
      <c r="R140" s="11"/>
      <c r="S140" s="11"/>
      <c r="T140" s="11"/>
      <c r="U140" s="33"/>
      <c r="V140" s="33"/>
      <c r="W140" s="33"/>
      <c r="X140" s="33"/>
      <c r="Y140" s="33"/>
      <c r="Z140" s="33"/>
    </row>
    <row r="141" spans="1:26" ht="20.25" x14ac:dyDescent="0.3">
      <c r="A141" s="56" t="s">
        <v>170</v>
      </c>
      <c r="B141" s="11"/>
      <c r="C141" s="24" t="s">
        <v>171</v>
      </c>
      <c r="D141" s="45" t="s">
        <v>21</v>
      </c>
      <c r="E141" s="25">
        <v>60</v>
      </c>
      <c r="F141" s="23">
        <v>60</v>
      </c>
      <c r="G141" s="25"/>
      <c r="H141" s="26"/>
      <c r="I141" s="25">
        <v>237</v>
      </c>
      <c r="J141" s="23">
        <v>237</v>
      </c>
      <c r="K141" s="43">
        <f t="shared" si="6"/>
        <v>0</v>
      </c>
      <c r="L141" s="84"/>
      <c r="M141" s="51"/>
      <c r="N141" s="11"/>
      <c r="O141" s="11"/>
      <c r="P141" s="11"/>
      <c r="Q141" s="11"/>
      <c r="R141" s="11"/>
      <c r="S141" s="11"/>
      <c r="T141" s="11"/>
      <c r="U141" s="33"/>
      <c r="V141" s="33"/>
      <c r="W141" s="33"/>
      <c r="X141" s="33"/>
      <c r="Y141" s="33"/>
      <c r="Z141" s="33"/>
    </row>
    <row r="142" spans="1:26" ht="20.25" x14ac:dyDescent="0.3">
      <c r="A142" s="11"/>
      <c r="B142" s="11"/>
      <c r="C142" s="30" t="s">
        <v>173</v>
      </c>
      <c r="D142" s="45"/>
      <c r="E142" s="25"/>
      <c r="F142" s="25"/>
      <c r="G142" s="25"/>
      <c r="H142" s="26"/>
      <c r="I142" s="26"/>
      <c r="J142" s="26"/>
      <c r="K142" s="43">
        <f t="shared" si="6"/>
        <v>0</v>
      </c>
      <c r="L142" s="35"/>
      <c r="M142" s="51"/>
      <c r="N142" s="11"/>
      <c r="O142" s="11"/>
      <c r="P142" s="11"/>
      <c r="Q142" s="11"/>
      <c r="R142" s="11"/>
      <c r="S142" s="11"/>
      <c r="T142" s="11"/>
      <c r="U142" s="33"/>
      <c r="V142" s="33"/>
      <c r="W142" s="33"/>
      <c r="X142" s="33"/>
      <c r="Y142" s="33"/>
      <c r="Z142" s="33"/>
    </row>
    <row r="143" spans="1:26" ht="60.75" x14ac:dyDescent="0.3">
      <c r="A143" s="74">
        <v>10</v>
      </c>
      <c r="B143" s="11"/>
      <c r="C143" s="78" t="s">
        <v>238</v>
      </c>
      <c r="D143" s="30"/>
      <c r="E143" s="50"/>
      <c r="F143" s="50"/>
      <c r="G143" s="50"/>
      <c r="H143" s="50"/>
      <c r="I143" s="50">
        <f>SUM(I144:I149)</f>
        <v>93484</v>
      </c>
      <c r="J143" s="50">
        <f>SUM(J144:J149)</f>
        <v>93484</v>
      </c>
      <c r="K143" s="43">
        <f t="shared" si="6"/>
        <v>0</v>
      </c>
      <c r="L143" s="84"/>
      <c r="M143" s="50"/>
      <c r="N143" s="11"/>
      <c r="O143" s="11"/>
      <c r="P143" s="11"/>
      <c r="Q143" s="11"/>
      <c r="R143" s="11"/>
      <c r="S143" s="11"/>
      <c r="T143" s="11"/>
      <c r="U143" s="33"/>
      <c r="V143" s="33"/>
      <c r="W143" s="33"/>
      <c r="X143" s="33"/>
      <c r="Y143" s="33"/>
      <c r="Z143" s="33"/>
    </row>
    <row r="144" spans="1:26" ht="60.75" x14ac:dyDescent="0.3">
      <c r="A144" s="56" t="s">
        <v>174</v>
      </c>
      <c r="B144" s="11"/>
      <c r="C144" s="35" t="s">
        <v>177</v>
      </c>
      <c r="D144" s="25" t="s">
        <v>21</v>
      </c>
      <c r="E144" s="25">
        <v>1</v>
      </c>
      <c r="F144" s="25">
        <v>1</v>
      </c>
      <c r="G144" s="25"/>
      <c r="H144" s="25"/>
      <c r="I144" s="25">
        <v>66502</v>
      </c>
      <c r="J144" s="25">
        <v>66502</v>
      </c>
      <c r="K144" s="25">
        <f t="shared" si="6"/>
        <v>0</v>
      </c>
      <c r="L144" s="84"/>
      <c r="M144" s="25"/>
      <c r="N144" s="11"/>
      <c r="O144" s="11"/>
      <c r="P144" s="11"/>
      <c r="Q144" s="11"/>
      <c r="R144" s="11"/>
      <c r="S144" s="11"/>
      <c r="T144" s="11"/>
      <c r="U144" s="33"/>
      <c r="V144" s="33"/>
      <c r="W144" s="33"/>
      <c r="X144" s="33"/>
      <c r="Y144" s="33"/>
      <c r="Z144" s="33"/>
    </row>
    <row r="145" spans="1:26" ht="81" x14ac:dyDescent="0.3">
      <c r="A145" s="56" t="s">
        <v>176</v>
      </c>
      <c r="B145" s="11"/>
      <c r="C145" s="35" t="s">
        <v>180</v>
      </c>
      <c r="D145" s="25" t="s">
        <v>21</v>
      </c>
      <c r="E145" s="25">
        <v>1</v>
      </c>
      <c r="F145" s="25">
        <v>1</v>
      </c>
      <c r="G145" s="25"/>
      <c r="H145" s="25"/>
      <c r="I145" s="25">
        <v>16235</v>
      </c>
      <c r="J145" s="25">
        <v>16235</v>
      </c>
      <c r="K145" s="25">
        <f t="shared" si="6"/>
        <v>0</v>
      </c>
      <c r="L145" s="84"/>
      <c r="M145" s="25"/>
      <c r="N145" s="11"/>
      <c r="O145" s="11"/>
      <c r="P145" s="11"/>
      <c r="Q145" s="11"/>
      <c r="R145" s="11"/>
      <c r="S145" s="11"/>
      <c r="T145" s="11"/>
      <c r="U145" s="33"/>
      <c r="V145" s="33"/>
      <c r="W145" s="33"/>
      <c r="X145" s="33"/>
      <c r="Y145" s="33"/>
      <c r="Z145" s="33"/>
    </row>
    <row r="146" spans="1:26" ht="40.5" x14ac:dyDescent="0.3">
      <c r="A146" s="56" t="s">
        <v>178</v>
      </c>
      <c r="B146" s="11"/>
      <c r="C146" s="35" t="s">
        <v>175</v>
      </c>
      <c r="D146" s="25" t="s">
        <v>21</v>
      </c>
      <c r="E146" s="25">
        <v>45</v>
      </c>
      <c r="F146" s="25">
        <v>45</v>
      </c>
      <c r="G146" s="25"/>
      <c r="H146" s="25"/>
      <c r="I146" s="25">
        <v>2430</v>
      </c>
      <c r="J146" s="25">
        <v>2430</v>
      </c>
      <c r="K146" s="25">
        <f t="shared" si="6"/>
        <v>0</v>
      </c>
      <c r="L146" s="84"/>
      <c r="M146" s="25"/>
      <c r="N146" s="11"/>
      <c r="O146" s="11"/>
      <c r="P146" s="11"/>
      <c r="Q146" s="11"/>
      <c r="R146" s="11"/>
      <c r="S146" s="11"/>
      <c r="T146" s="11"/>
      <c r="U146" s="33"/>
      <c r="V146" s="33"/>
      <c r="W146" s="33"/>
      <c r="X146" s="33"/>
      <c r="Y146" s="33"/>
      <c r="Z146" s="33"/>
    </row>
    <row r="147" spans="1:26" ht="20.25" x14ac:dyDescent="0.3">
      <c r="A147" s="56" t="s">
        <v>179</v>
      </c>
      <c r="B147" s="11"/>
      <c r="C147" s="35" t="s">
        <v>182</v>
      </c>
      <c r="D147" s="25" t="s">
        <v>21</v>
      </c>
      <c r="E147" s="25">
        <v>71</v>
      </c>
      <c r="F147" s="25">
        <v>71</v>
      </c>
      <c r="G147" s="25"/>
      <c r="H147" s="25"/>
      <c r="I147" s="25">
        <v>1811</v>
      </c>
      <c r="J147" s="25">
        <v>1811</v>
      </c>
      <c r="K147" s="25">
        <f t="shared" si="6"/>
        <v>0</v>
      </c>
      <c r="L147" s="84"/>
      <c r="M147" s="25"/>
      <c r="N147" s="11"/>
      <c r="O147" s="11"/>
      <c r="P147" s="11"/>
      <c r="Q147" s="11"/>
      <c r="R147" s="11"/>
      <c r="S147" s="11"/>
      <c r="T147" s="11"/>
      <c r="U147" s="33"/>
      <c r="V147" s="33"/>
      <c r="W147" s="33"/>
      <c r="X147" s="33"/>
      <c r="Y147" s="33"/>
      <c r="Z147" s="33"/>
    </row>
    <row r="148" spans="1:26" ht="20.25" x14ac:dyDescent="0.3">
      <c r="A148" s="56" t="s">
        <v>181</v>
      </c>
      <c r="B148" s="11"/>
      <c r="C148" s="35" t="s">
        <v>185</v>
      </c>
      <c r="D148" s="25" t="s">
        <v>21</v>
      </c>
      <c r="E148" s="25">
        <v>3</v>
      </c>
      <c r="F148" s="25">
        <v>3</v>
      </c>
      <c r="G148" s="25"/>
      <c r="H148" s="25"/>
      <c r="I148" s="25">
        <v>242</v>
      </c>
      <c r="J148" s="25">
        <v>242</v>
      </c>
      <c r="K148" s="25">
        <f t="shared" si="6"/>
        <v>0</v>
      </c>
      <c r="L148" s="84"/>
      <c r="M148" s="25"/>
      <c r="N148" s="11"/>
      <c r="O148" s="11"/>
      <c r="P148" s="11"/>
      <c r="Q148" s="11"/>
      <c r="R148" s="11"/>
      <c r="S148" s="11"/>
      <c r="T148" s="11"/>
      <c r="U148" s="33"/>
      <c r="V148" s="33"/>
      <c r="W148" s="33"/>
      <c r="X148" s="33"/>
      <c r="Y148" s="33"/>
      <c r="Z148" s="33"/>
    </row>
    <row r="149" spans="1:26" ht="20.25" x14ac:dyDescent="0.3">
      <c r="A149" s="56" t="s">
        <v>183</v>
      </c>
      <c r="B149" s="11"/>
      <c r="C149" s="35" t="s">
        <v>184</v>
      </c>
      <c r="D149" s="25" t="s">
        <v>21</v>
      </c>
      <c r="E149" s="25">
        <v>7</v>
      </c>
      <c r="F149" s="25">
        <v>7</v>
      </c>
      <c r="G149" s="25"/>
      <c r="H149" s="25"/>
      <c r="I149" s="25">
        <v>6264</v>
      </c>
      <c r="J149" s="25">
        <v>6264</v>
      </c>
      <c r="K149" s="25">
        <f t="shared" si="6"/>
        <v>0</v>
      </c>
      <c r="L149" s="84"/>
      <c r="M149" s="25"/>
      <c r="N149" s="11"/>
      <c r="O149" s="11"/>
      <c r="P149" s="11"/>
      <c r="Q149" s="11"/>
      <c r="R149" s="11"/>
      <c r="S149" s="11"/>
      <c r="T149" s="11"/>
      <c r="U149" s="33"/>
      <c r="V149" s="33"/>
      <c r="W149" s="33"/>
      <c r="X149" s="33"/>
      <c r="Y149" s="33"/>
      <c r="Z149" s="33"/>
    </row>
    <row r="150" spans="1:26" ht="20.25" x14ac:dyDescent="0.3">
      <c r="A150" s="11"/>
      <c r="B150" s="11"/>
      <c r="C150" s="30" t="s">
        <v>249</v>
      </c>
      <c r="D150" s="1"/>
      <c r="E150" s="83"/>
      <c r="F150" s="83"/>
      <c r="G150" s="83"/>
      <c r="H150" s="83"/>
      <c r="I150" s="83"/>
      <c r="J150" s="83"/>
      <c r="K150" s="83"/>
      <c r="L150" s="84"/>
      <c r="M150" s="11"/>
      <c r="N150" s="11"/>
      <c r="O150" s="11"/>
      <c r="P150" s="11"/>
      <c r="Q150" s="11"/>
      <c r="R150" s="11"/>
      <c r="S150" s="11"/>
      <c r="T150" s="11"/>
      <c r="U150" s="33"/>
      <c r="V150" s="33"/>
      <c r="W150" s="33"/>
      <c r="X150" s="33"/>
      <c r="Y150" s="33"/>
      <c r="Z150" s="33"/>
    </row>
    <row r="151" spans="1:26" ht="20.25" x14ac:dyDescent="0.3">
      <c r="A151" s="74">
        <v>11</v>
      </c>
      <c r="B151" s="11"/>
      <c r="C151" s="78" t="s">
        <v>250</v>
      </c>
      <c r="D151" s="1"/>
      <c r="E151" s="83"/>
      <c r="F151" s="83"/>
      <c r="G151" s="83"/>
      <c r="H151" s="83"/>
      <c r="I151" s="83"/>
      <c r="J151" s="50">
        <f>SUM(J152:J158)</f>
        <v>71922</v>
      </c>
      <c r="K151" s="50">
        <f>SUM(K152:K158)</f>
        <v>71922</v>
      </c>
      <c r="L151" s="84"/>
      <c r="M151" s="11"/>
      <c r="N151" s="11"/>
      <c r="O151" s="11"/>
      <c r="P151" s="11"/>
      <c r="Q151" s="11"/>
      <c r="R151" s="11"/>
      <c r="S151" s="11"/>
      <c r="T151" s="11"/>
      <c r="U151" s="33"/>
      <c r="V151" s="33"/>
      <c r="W151" s="33"/>
      <c r="X151" s="33"/>
      <c r="Y151" s="33"/>
      <c r="Z151" s="33"/>
    </row>
    <row r="152" spans="1:26" ht="20.25" x14ac:dyDescent="0.3">
      <c r="A152" s="56" t="s">
        <v>253</v>
      </c>
      <c r="B152" s="11"/>
      <c r="C152" s="35" t="s">
        <v>245</v>
      </c>
      <c r="D152" s="25" t="s">
        <v>21</v>
      </c>
      <c r="E152" s="83"/>
      <c r="F152" s="25">
        <v>2</v>
      </c>
      <c r="G152" s="83"/>
      <c r="H152" s="83"/>
      <c r="I152" s="83"/>
      <c r="J152" s="25">
        <v>7917</v>
      </c>
      <c r="K152" s="25">
        <f>J152-I152</f>
        <v>7917</v>
      </c>
      <c r="L152" s="84" t="s">
        <v>318</v>
      </c>
      <c r="M152" s="11"/>
      <c r="N152" s="11"/>
      <c r="O152" s="11"/>
      <c r="P152" s="11"/>
      <c r="Q152" s="11"/>
      <c r="R152" s="11"/>
      <c r="S152" s="11"/>
      <c r="T152" s="11"/>
      <c r="U152" s="33"/>
      <c r="V152" s="33"/>
      <c r="W152" s="33"/>
      <c r="X152" s="33"/>
      <c r="Y152" s="33"/>
      <c r="Z152" s="33"/>
    </row>
    <row r="153" spans="1:26" ht="20.25" x14ac:dyDescent="0.3">
      <c r="A153" s="56" t="s">
        <v>254</v>
      </c>
      <c r="B153" s="11"/>
      <c r="C153" s="35" t="s">
        <v>245</v>
      </c>
      <c r="D153" s="25" t="s">
        <v>21</v>
      </c>
      <c r="E153" s="83"/>
      <c r="F153" s="25">
        <v>2</v>
      </c>
      <c r="G153" s="83"/>
      <c r="H153" s="83"/>
      <c r="I153" s="83"/>
      <c r="J153" s="25">
        <v>5008</v>
      </c>
      <c r="K153" s="25">
        <f>J153-I153</f>
        <v>5008</v>
      </c>
      <c r="L153" s="84" t="s">
        <v>318</v>
      </c>
      <c r="M153" s="11"/>
      <c r="N153" s="11"/>
      <c r="O153" s="11"/>
      <c r="P153" s="11"/>
      <c r="Q153" s="11"/>
      <c r="R153" s="11"/>
      <c r="S153" s="11"/>
      <c r="T153" s="11"/>
      <c r="U153" s="33"/>
      <c r="V153" s="33"/>
      <c r="W153" s="33"/>
      <c r="X153" s="33"/>
      <c r="Y153" s="33"/>
      <c r="Z153" s="33"/>
    </row>
    <row r="154" spans="1:26" ht="40.5" x14ac:dyDescent="0.3">
      <c r="A154" s="56" t="s">
        <v>255</v>
      </c>
      <c r="B154" s="11"/>
      <c r="C154" s="35" t="s">
        <v>246</v>
      </c>
      <c r="D154" s="25" t="s">
        <v>21</v>
      </c>
      <c r="E154" s="83"/>
      <c r="F154" s="25">
        <v>1</v>
      </c>
      <c r="G154" s="83"/>
      <c r="H154" s="83"/>
      <c r="I154" s="83"/>
      <c r="J154" s="25">
        <v>778</v>
      </c>
      <c r="K154" s="25">
        <f>J154-I154</f>
        <v>778</v>
      </c>
      <c r="L154" s="84" t="s">
        <v>318</v>
      </c>
      <c r="M154" s="11"/>
      <c r="N154" s="11"/>
      <c r="O154" s="11"/>
      <c r="P154" s="11"/>
      <c r="Q154" s="11"/>
      <c r="R154" s="11"/>
      <c r="S154" s="11"/>
      <c r="T154" s="11"/>
      <c r="U154" s="33"/>
      <c r="V154" s="33"/>
      <c r="W154" s="33"/>
      <c r="X154" s="33"/>
      <c r="Y154" s="33"/>
      <c r="Z154" s="33"/>
    </row>
    <row r="155" spans="1:26" ht="20.25" x14ac:dyDescent="0.3">
      <c r="A155" s="56" t="s">
        <v>261</v>
      </c>
      <c r="B155" s="11"/>
      <c r="C155" s="35" t="s">
        <v>260</v>
      </c>
      <c r="D155" s="25" t="s">
        <v>90</v>
      </c>
      <c r="E155" s="83"/>
      <c r="F155" s="25">
        <v>21</v>
      </c>
      <c r="G155" s="83"/>
      <c r="H155" s="83"/>
      <c r="I155" s="83"/>
      <c r="J155" s="25">
        <v>4985</v>
      </c>
      <c r="K155" s="25">
        <f>J155-I155</f>
        <v>4985</v>
      </c>
      <c r="L155" s="84" t="s">
        <v>318</v>
      </c>
      <c r="M155" s="11"/>
      <c r="N155" s="11"/>
      <c r="O155" s="11"/>
      <c r="P155" s="11"/>
      <c r="Q155" s="11"/>
      <c r="R155" s="11"/>
      <c r="S155" s="11"/>
      <c r="T155" s="11"/>
      <c r="U155" s="33"/>
      <c r="V155" s="33"/>
      <c r="W155" s="33"/>
      <c r="X155" s="33"/>
      <c r="Y155" s="33"/>
      <c r="Z155" s="33"/>
    </row>
    <row r="156" spans="1:26" ht="121.5" x14ac:dyDescent="0.3">
      <c r="A156" s="56" t="s">
        <v>262</v>
      </c>
      <c r="B156" s="11"/>
      <c r="C156" s="35" t="s">
        <v>315</v>
      </c>
      <c r="D156" s="25" t="s">
        <v>90</v>
      </c>
      <c r="E156" s="83"/>
      <c r="F156" s="25">
        <v>1</v>
      </c>
      <c r="G156" s="83"/>
      <c r="H156" s="83"/>
      <c r="I156" s="83"/>
      <c r="J156" s="25">
        <v>26339</v>
      </c>
      <c r="K156" s="25">
        <v>26339</v>
      </c>
      <c r="L156" s="84" t="s">
        <v>318</v>
      </c>
      <c r="M156" s="11"/>
      <c r="N156" s="11"/>
      <c r="O156" s="11"/>
      <c r="P156" s="11"/>
      <c r="Q156" s="11"/>
      <c r="R156" s="11"/>
      <c r="S156" s="11"/>
      <c r="T156" s="11"/>
      <c r="U156" s="33"/>
      <c r="V156" s="33"/>
      <c r="W156" s="33"/>
      <c r="X156" s="33"/>
      <c r="Y156" s="33"/>
      <c r="Z156" s="33"/>
    </row>
    <row r="157" spans="1:26" ht="20.25" x14ac:dyDescent="0.3">
      <c r="A157" s="56" t="s">
        <v>263</v>
      </c>
      <c r="B157" s="11"/>
      <c r="C157" s="35" t="s">
        <v>256</v>
      </c>
      <c r="D157" s="1" t="s">
        <v>90</v>
      </c>
      <c r="E157" s="83"/>
      <c r="F157" s="83">
        <v>650</v>
      </c>
      <c r="G157" s="83"/>
      <c r="H157" s="83"/>
      <c r="I157" s="83"/>
      <c r="J157" s="25">
        <v>12190</v>
      </c>
      <c r="K157" s="25">
        <f>J157-I157</f>
        <v>12190</v>
      </c>
      <c r="L157" s="84" t="s">
        <v>318</v>
      </c>
      <c r="M157" s="11"/>
      <c r="N157" s="11"/>
      <c r="O157" s="11"/>
      <c r="P157" s="11"/>
      <c r="Q157" s="11"/>
      <c r="R157" s="11"/>
      <c r="S157" s="11"/>
      <c r="T157" s="11"/>
      <c r="U157" s="33"/>
      <c r="V157" s="33"/>
      <c r="W157" s="33"/>
      <c r="X157" s="33"/>
      <c r="Y157" s="33"/>
      <c r="Z157" s="33"/>
    </row>
    <row r="158" spans="1:26" ht="20.25" x14ac:dyDescent="0.3">
      <c r="A158" s="56" t="s">
        <v>314</v>
      </c>
      <c r="B158" s="11"/>
      <c r="C158" s="35" t="s">
        <v>257</v>
      </c>
      <c r="D158" s="1" t="s">
        <v>90</v>
      </c>
      <c r="E158" s="83"/>
      <c r="F158" s="83">
        <v>103</v>
      </c>
      <c r="G158" s="83"/>
      <c r="H158" s="83"/>
      <c r="I158" s="83"/>
      <c r="J158" s="25">
        <v>14705</v>
      </c>
      <c r="K158" s="25">
        <f>J158-I158</f>
        <v>14705</v>
      </c>
      <c r="L158" s="84" t="s">
        <v>318</v>
      </c>
      <c r="M158" s="11"/>
      <c r="N158" s="11"/>
      <c r="O158" s="11"/>
      <c r="P158" s="11"/>
      <c r="Q158" s="11"/>
      <c r="R158" s="11"/>
      <c r="S158" s="11"/>
      <c r="T158" s="11"/>
      <c r="U158" s="33"/>
      <c r="V158" s="33"/>
      <c r="W158" s="33"/>
      <c r="X158" s="33"/>
      <c r="Y158" s="33"/>
      <c r="Z158" s="33"/>
    </row>
    <row r="159" spans="1:26" s="81" customFormat="1" x14ac:dyDescent="0.3">
      <c r="A159" s="53"/>
      <c r="B159" s="14"/>
      <c r="C159" s="14"/>
      <c r="D159" s="53"/>
      <c r="E159" s="54"/>
      <c r="F159" s="54"/>
      <c r="G159" s="54"/>
      <c r="H159" s="54"/>
      <c r="I159" s="54"/>
      <c r="J159" s="54"/>
      <c r="K159" s="54"/>
      <c r="L159" s="63"/>
      <c r="M159" s="14"/>
      <c r="N159" s="14"/>
      <c r="O159" s="14"/>
      <c r="P159" s="14"/>
      <c r="Q159" s="14"/>
      <c r="R159" s="14"/>
      <c r="S159" s="14"/>
      <c r="T159" s="14"/>
    </row>
    <row r="161" spans="3:12" x14ac:dyDescent="0.3">
      <c r="C161" s="65"/>
      <c r="D161" s="66"/>
      <c r="E161" s="65"/>
      <c r="F161" s="64"/>
      <c r="G161" s="66"/>
      <c r="H161" s="65"/>
      <c r="I161" s="65"/>
      <c r="J161" s="65"/>
      <c r="L161" s="65"/>
    </row>
    <row r="162" spans="3:12" x14ac:dyDescent="0.3">
      <c r="C162" s="65"/>
      <c r="D162" s="66"/>
      <c r="E162" s="65"/>
      <c r="F162" s="64"/>
      <c r="G162" s="66"/>
      <c r="H162" s="65"/>
      <c r="I162" s="65"/>
      <c r="J162" s="65"/>
      <c r="L162" s="65"/>
    </row>
    <row r="163" spans="3:12" x14ac:dyDescent="0.3">
      <c r="C163" s="65"/>
      <c r="D163" s="66"/>
      <c r="E163" s="65"/>
      <c r="F163" s="64"/>
      <c r="G163" s="66"/>
      <c r="H163" s="65"/>
      <c r="I163" s="65"/>
      <c r="J163" s="65"/>
      <c r="L163" s="65"/>
    </row>
    <row r="164" spans="3:12" x14ac:dyDescent="0.3">
      <c r="C164" s="65"/>
      <c r="D164" s="66"/>
      <c r="E164" s="65"/>
      <c r="F164" s="65"/>
      <c r="G164" s="66"/>
      <c r="H164" s="65"/>
      <c r="I164" s="65"/>
      <c r="J164" s="65"/>
      <c r="L164" s="66"/>
    </row>
    <row r="165" spans="3:12" x14ac:dyDescent="0.3">
      <c r="C165" s="65"/>
      <c r="D165" s="66"/>
      <c r="E165" s="65"/>
      <c r="F165" s="65"/>
      <c r="G165" s="66"/>
      <c r="H165" s="65"/>
      <c r="I165" s="65"/>
      <c r="J165" s="65"/>
      <c r="L165" s="67"/>
    </row>
    <row r="166" spans="3:12" x14ac:dyDescent="0.3">
      <c r="C166" s="65"/>
      <c r="D166" s="66"/>
      <c r="E166" s="65"/>
      <c r="F166" s="65"/>
      <c r="G166" s="66"/>
      <c r="H166" s="65"/>
      <c r="I166" s="65"/>
      <c r="J166" s="65"/>
      <c r="L166" s="66"/>
    </row>
    <row r="167" spans="3:12" x14ac:dyDescent="0.3">
      <c r="C167" s="65"/>
      <c r="D167" s="66"/>
      <c r="E167" s="65"/>
      <c r="F167" s="65"/>
      <c r="G167" s="66"/>
      <c r="H167" s="65"/>
      <c r="I167" s="65"/>
      <c r="J167" s="65"/>
      <c r="L167" s="67"/>
    </row>
    <row r="168" spans="3:12" x14ac:dyDescent="0.3">
      <c r="C168" s="65"/>
      <c r="D168" s="65"/>
      <c r="E168" s="65"/>
      <c r="F168" s="65"/>
      <c r="G168" s="65"/>
      <c r="H168" s="65"/>
      <c r="I168" s="65"/>
      <c r="J168" s="65"/>
      <c r="L168" s="65"/>
    </row>
    <row r="169" spans="3:12" x14ac:dyDescent="0.3">
      <c r="C169" s="65"/>
      <c r="D169" s="66"/>
      <c r="E169" s="65"/>
      <c r="F169" s="65"/>
      <c r="G169" s="66"/>
      <c r="H169" s="65"/>
      <c r="I169" s="65"/>
      <c r="J169" s="65"/>
      <c r="L169" s="67"/>
    </row>
    <row r="170" spans="3:12" x14ac:dyDescent="0.3">
      <c r="C170" s="65"/>
      <c r="D170" s="66"/>
      <c r="E170" s="65"/>
      <c r="F170" s="65"/>
      <c r="G170" s="66"/>
      <c r="H170" s="65"/>
      <c r="I170" s="65"/>
      <c r="J170" s="65"/>
      <c r="L170" s="66"/>
    </row>
    <row r="171" spans="3:12" x14ac:dyDescent="0.3">
      <c r="C171" s="65"/>
      <c r="D171" s="66"/>
      <c r="E171" s="65"/>
      <c r="F171" s="65"/>
      <c r="G171" s="66"/>
      <c r="H171" s="65"/>
      <c r="I171" s="65"/>
      <c r="J171" s="65"/>
      <c r="L171" s="67"/>
    </row>
  </sheetData>
  <mergeCells count="50">
    <mergeCell ref="W8:W9"/>
    <mergeCell ref="X8:X9"/>
    <mergeCell ref="Y8:Y9"/>
    <mergeCell ref="Z8:Z9"/>
    <mergeCell ref="R8:R9"/>
    <mergeCell ref="S8:S9"/>
    <mergeCell ref="T8:T9"/>
    <mergeCell ref="U8:U9"/>
    <mergeCell ref="V8:V9"/>
    <mergeCell ref="A2:Z2"/>
    <mergeCell ref="Z4:Z6"/>
    <mergeCell ref="Q5:R5"/>
    <mergeCell ref="S5:T5"/>
    <mergeCell ref="B4:G4"/>
    <mergeCell ref="I4:L4"/>
    <mergeCell ref="I5:I6"/>
    <mergeCell ref="J5:J6"/>
    <mergeCell ref="K5:K6"/>
    <mergeCell ref="L5:L6"/>
    <mergeCell ref="M4:P4"/>
    <mergeCell ref="M5:N5"/>
    <mergeCell ref="O5:O6"/>
    <mergeCell ref="P5:P6"/>
    <mergeCell ref="Y4:Y6"/>
    <mergeCell ref="L13:L15"/>
    <mergeCell ref="L18:L20"/>
    <mergeCell ref="L31:L34"/>
    <mergeCell ref="L27:L29"/>
    <mergeCell ref="G8:G9"/>
    <mergeCell ref="H8:H9"/>
    <mergeCell ref="I8:I9"/>
    <mergeCell ref="J8:J9"/>
    <mergeCell ref="K8:K9"/>
    <mergeCell ref="L8:L9"/>
    <mergeCell ref="A8:F8"/>
    <mergeCell ref="G5:G6"/>
    <mergeCell ref="Q4:X4"/>
    <mergeCell ref="U5:V5"/>
    <mergeCell ref="W5:X5"/>
    <mergeCell ref="H4:H6"/>
    <mergeCell ref="E5:F5"/>
    <mergeCell ref="B5:B6"/>
    <mergeCell ref="C5:C6"/>
    <mergeCell ref="A4:A6"/>
    <mergeCell ref="D5:D6"/>
    <mergeCell ref="M8:M9"/>
    <mergeCell ref="N8:N9"/>
    <mergeCell ref="O8:O9"/>
    <mergeCell ref="P8:P9"/>
    <mergeCell ref="Q8:Q9"/>
  </mergeCells>
  <pageMargins left="0.11811023622047245" right="0.11811023622047245" top="0.35433070866141736" bottom="0.35433070866141736" header="0.31496062992125984" footer="0.31496062992125984"/>
  <pageSetup paperSize="9" scale="30" orientation="landscape" horizontalDpi="180" verticalDpi="180" r:id="rId1"/>
  <rowBreaks count="4" manualBreakCount="4">
    <brk id="30" max="25" man="1"/>
    <brk id="56" max="25" man="1"/>
    <brk id="79" max="25" man="1"/>
    <brk id="9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отправлено в ДАРЕМ (испр.31.05)</vt:lpstr>
      <vt:lpstr> отчет по экономии для сервиса</vt:lpstr>
      <vt:lpstr> отчет по экономии для Дарем</vt:lpstr>
      <vt:lpstr>отправлено в ДАРЕМ</vt:lpstr>
      <vt:lpstr>'отправлено в ДАРЕМ'!Заголовки_для_печати</vt:lpstr>
      <vt:lpstr>'отправлено в ДАРЕМ (испр.31.05)'!Заголовки_для_печати</vt:lpstr>
      <vt:lpstr>'отправлено в ДАРЕМ'!Область_печати</vt:lpstr>
      <vt:lpstr>'отправлено в ДАРЕМ (испр.31.05)'!Область_печати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2021-01-08T09:38:30Z</dcterms:modified>
</cp:coreProperties>
</file>